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Расчёт" state="visible" r:id="rId7"/>
    <sheet sheetId="5" name="Проверка" state="visible" r:id="rId8"/>
  </sheets>
  <definedNames>
    <definedName name="_xlnm.Print_Area" localSheetId="0">'ВОР'!$A1:$J15</definedName>
    <definedName name="_xlnm.Print_Titles" localSheetId="0">'ВОР'!$1:$10</definedName>
    <definedName name="_xlnm.Print_Area" localSheetId="1">'Подбор'!$A1:$J16</definedName>
    <definedName name="_xlnm.Print_Titles" localSheetId="1">'Подбор'!$1:$10</definedName>
    <definedName name="_xlnm.Print_Area" localSheetId="2">'Ресурсы'!$A1:$G21</definedName>
    <definedName name="_xlnm.Print_Titles" localSheetId="2">'Ресурсы'!$1:$10</definedName>
    <definedName name="_xlnm.Print_Area" localSheetId="3">'Расчёт'!$A1:$H18</definedName>
    <definedName name="_xlnm.Print_Titles" localSheetId="3">'Расчёт'!$1:$10</definedName>
    <definedName name="_xlnm.Print_Area" localSheetId="4">'Проверка'!$A1:$D20</definedName>
    <definedName name="_xlnm.Print_Titles" localSheetId="4">'Проверка'!$1:$10</definedName>
  </definedNames>
  <calcPr calcId="171027" fullCalcOnLoad="1"/>
</workbook>
</file>

<file path=xl/sharedStrings.xml><?xml version="1.0" encoding="utf-8"?>
<sst xmlns="http://schemas.openxmlformats.org/spreadsheetml/2006/main" count="193" uniqueCount="118">
  <si>
    <t>ВОР: звукоизоляция пола</t>
  </si>
  <si>
    <t>Бланк для трёх технологий пола, объёмы вводят на листе «ВОР»</t>
  </si>
  <si>
    <t>Объект</t>
  </si>
  <si>
    <t>Основание / чертёж</t>
  </si>
  <si>
    <t>Дата</t>
  </si>
  <si>
    <t>База и редакция</t>
  </si>
  <si>
    <t>ГЭСН ФСНБ-2022; редакцию указать перед выпуском</t>
  </si>
  <si>
    <t>Составитель / проверяющий</t>
  </si>
  <si>
    <t>№ строки</t>
  </si>
  <si>
    <t>Зона</t>
  </si>
  <si>
    <t>Конструкция</t>
  </si>
  <si>
    <t>Материал</t>
  </si>
  <si>
    <t>Крепление</t>
  </si>
  <si>
    <t>Слои</t>
  </si>
  <si>
    <t>Толщина, мм</t>
  </si>
  <si>
    <t>Площадь, м²</t>
  </si>
  <si>
    <t>Объём, м³</t>
  </si>
  <si>
    <t>А</t>
  </si>
  <si>
    <t>Пол</t>
  </si>
  <si>
    <t>Минераловатные плиты</t>
  </si>
  <si>
    <t>Насухо</t>
  </si>
  <si>
    <t>Б</t>
  </si>
  <si>
    <t>Древесноволокнистые плиты</t>
  </si>
  <si>
    <t>Акриловая мастика</t>
  </si>
  <si>
    <t>В</t>
  </si>
  <si>
    <t>Песчаная засыпка</t>
  </si>
  <si>
    <t>Засыпка с разравниванием</t>
  </si>
  <si>
    <t>Толщина для сухой укладки и ДВП: по проекту. Для засыпки толщина нужна в расчёте.</t>
  </si>
  <si>
    <t>Подбор: звукоизоляция пола</t>
  </si>
  <si>
    <t>№ позиции</t>
  </si>
  <si>
    <t>Строка ВОР</t>
  </si>
  <si>
    <t>База</t>
  </si>
  <si>
    <t>Шифр</t>
  </si>
  <si>
    <t>Точное название нормы</t>
  </si>
  <si>
    <t>Измеритель</t>
  </si>
  <si>
    <t>Количество</t>
  </si>
  <si>
    <t>Состав работ</t>
  </si>
  <si>
    <t>Обоснование</t>
  </si>
  <si>
    <t>Источник</t>
  </si>
  <si>
    <t>ГЭСН ФСНБ-2022</t>
  </si>
  <si>
    <t>11-01-009-01</t>
  </si>
  <si>
    <t>Устройство тепло- и звукоизоляции сплошной из плит: или матов минераловатных или стекловолокнистых</t>
  </si>
  <si>
    <t>100 м²</t>
  </si>
  <si>
    <t>Укладка плит или матов в один слой насухо.</t>
  </si>
  <si>
    <t>Минераловатные плиты насухо, один слой</t>
  </si>
  <si>
    <t>ГЭСН ФСНБ-2022 11-01-009-01; правила применения: Методика № 571/пр, пп. 7 и 8</t>
  </si>
  <si>
    <t>11-01-009-06</t>
  </si>
  <si>
    <t>Устройство тепло- и звукоизоляции сплошной из плит древесноволокнистых: на акриловой мастике, первый слой</t>
  </si>
  <si>
    <t>Подготовка и огрунтовка основания. Разметка и нарезка плит. Нанесение мастики. Укладка древесноволокнистых плит. Очистка швов от мастики. Острожка провесов.</t>
  </si>
  <si>
    <t>Первый слой ДВП на акриловой мастике</t>
  </si>
  <si>
    <t>ГЭСН ФСНБ-2022 11-01-009-06; правила применения: Методика № 571/пр, пп. 7 и 8</t>
  </si>
  <si>
    <t>11-01-009-07</t>
  </si>
  <si>
    <t>Устройство тепло- и звукоизоляции сплошной из плит древесноволокнистых: на акриловой мастике, добавлять на каждый последующий слой к норме 11-01-009-06</t>
  </si>
  <si>
    <t>Разметка и нарезка плит. Нанесение мастики. Укладка древесноволокнистых плит.</t>
  </si>
  <si>
    <t>Каждый последующий слой ДВП на акриловой мастике</t>
  </si>
  <si>
    <t>ГЭСН ФСНБ-2022 11-01-009-07; правила применения: Методика № 571/пр, пп. 7 и 8</t>
  </si>
  <si>
    <t>11-01-008-01</t>
  </si>
  <si>
    <t>Устройство тепло- и звукоизоляции засыпной: песчаной</t>
  </si>
  <si>
    <t>м³</t>
  </si>
  <si>
    <t>Подготовка оснований. Устройство засыпок с разравниванием.</t>
  </si>
  <si>
    <t>Песчаная засыпка, измеритель м³</t>
  </si>
  <si>
    <t>ГЭСН ФСНБ-2022 11-01-008-01; правила применения: Методика № 571/пр, пп. 7 и 8</t>
  </si>
  <si>
    <t>Источники норм: ГЭСН ФСНБ-2022, сборник 11 «Полы». Источник правил применения: Методика № 571/пр.</t>
  </si>
  <si>
    <t>Ресурсы: звукоизоляция пола</t>
  </si>
  <si>
    <t>Код ресурса</t>
  </si>
  <si>
    <t>Характеристика</t>
  </si>
  <si>
    <t>Расход на измеритель</t>
  </si>
  <si>
    <t>Единица</t>
  </si>
  <si>
    <t>Источник расхода</t>
  </si>
  <si>
    <t>Статус проверки</t>
  </si>
  <si>
    <t>2-100-02</t>
  </si>
  <si>
    <t>Рабочий 2 разряда</t>
  </si>
  <si>
    <t>чел.-ч</t>
  </si>
  <si>
    <t>ГЭСН ФСНБ-2022 11-01-009-06, на 100 м²</t>
  </si>
  <si>
    <t>Расход по норме</t>
  </si>
  <si>
    <t>2-100-03</t>
  </si>
  <si>
    <t>Рабочий 3 разряда</t>
  </si>
  <si>
    <t>2-100-04</t>
  </si>
  <si>
    <t>Рабочий 4 разряда</t>
  </si>
  <si>
    <t>ГЭСН ФСНБ-2022 11-01-009-07, на 100 м²</t>
  </si>
  <si>
    <t>14.5.04.08-0011</t>
  </si>
  <si>
    <t>Мастика клеящая акриловая</t>
  </si>
  <si>
    <t>т</t>
  </si>
  <si>
    <t>Минераловатные плиты: марка по проекту</t>
  </si>
  <si>
    <t>Проект, спецификация и ресурсная часть нормы</t>
  </si>
  <si>
    <t>Требует уточнения</t>
  </si>
  <si>
    <t>ДВП: первый слой</t>
  </si>
  <si>
    <t>ДВП: последующий слой</t>
  </si>
  <si>
    <t>Песок: характеристика по проекту</t>
  </si>
  <si>
    <t>Расчёт: звукоизоляция пола</t>
  </si>
  <si>
    <t>Шифр ГЭСН</t>
  </si>
  <si>
    <t>Труд на измеритель, чел.-ч</t>
  </si>
  <si>
    <t>Труд по позиции, чел.-ч</t>
  </si>
  <si>
    <t>Мастика на измеритель, т</t>
  </si>
  <si>
    <t>Мастика по позиции, т</t>
  </si>
  <si>
    <t>Мастика по позиции, кг</t>
  </si>
  <si>
    <t>ДВП: итоги по слоям</t>
  </si>
  <si>
    <t>Труд и материалы других позиций проверяют отдельно; количество разных измерителей не суммируют.</t>
  </si>
  <si>
    <t>Проверка: звукоизоляция пола</t>
  </si>
  <si>
    <t>№</t>
  </si>
  <si>
    <t>Что проверить</t>
  </si>
  <si>
    <t>Статус</t>
  </si>
  <si>
    <t>Основание / замечание</t>
  </si>
  <si>
    <t>Технология соответствует выбранной норме</t>
  </si>
  <si>
    <t>Не проверено</t>
  </si>
  <si>
    <t>Сопоставить крепление, конструкцию и проект</t>
  </si>
  <si>
    <t>Нет повторного учёта изоляции и вспомогательных работ</t>
  </si>
  <si>
    <t>Проверить комплексные позиции всей сметы</t>
  </si>
  <si>
    <t>Основные материалы и их расходы проверены</t>
  </si>
  <si>
    <t>Расход плит и засыпки не задан</t>
  </si>
  <si>
    <t>Редакция базы установлена</t>
  </si>
  <si>
    <t>Указать применяемый пакет изменений</t>
  </si>
  <si>
    <t>Обосновано применение другого сборника, если требуется</t>
  </si>
  <si>
    <t>Пункт 8 Методики № 571/пр</t>
  </si>
  <si>
    <t>Составил</t>
  </si>
  <si>
    <t>Проверил</t>
  </si>
  <si>
    <t>Расход основных материалов: письмо Минстроя от 13.08.2024 № 45993-АВ/09</t>
  </si>
  <si>
    <t>https://www.garant.ru/products/ipo/prime/doc/409428441/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</si>
</sst>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0"/>
    <numFmt numFmtId="166" formatCode="0.00000"/>
  </numFmts>
  <fonts count="5" x14ac:knownFonts="1">
    <font>
      <color theme="1"/>
      <family val="2"/>
      <scheme val="minor"/>
      <sz val="11"/>
      <name val="Calibri"/>
    </font>
    <font>
      <b/>
      <color rgb="4A3026"/>
      <sz val="14"/>
      <name val="Arial"/>
    </font>
    <font>
      <i/>
      <sz val="10"/>
      <name val="Arial"/>
    </font>
    <font>
      <b/>
      <color rgb="FFFFFF"/>
      <sz val="10"/>
      <name val="Arial"/>
    </font>
    <font>
      <color rgb="2020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A3026"/>
      </patternFill>
    </fill>
    <fill>
      <patternFill patternType="solid">
        <fgColor rgb="FFF4CF"/>
      </patternFill>
    </fill>
    <fill>
      <patternFill patternType="solid">
        <fgColor rgb="FAF7F2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right" vertical="center" wrapText="1"/>
    </xf>
    <xf numFmtId="166" fontId="4" fillId="4" borderId="1" xfId="0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FF4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15" customWidth="1"/>
    <col min="4" max="4" width="30" customWidth="1"/>
    <col min="5" max="5" width="24" customWidth="1"/>
    <col min="7" max="7" width="13" customWidth="1"/>
    <col min="8" max="8" width="14" customWidth="1"/>
    <col min="9" max="9" width="15" customWidth="1"/>
    <col min="10" max="10" width="35" customWidth="1"/>
  </cols>
  <sheetData>
    <row r="2" ht="24" customHeight="1" spans="1:1" x14ac:dyDescent="0.25">
      <c r="A2" s="1" t="s">
        <v>0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/>
    </row>
    <row r="5" ht="36" customHeight="1" spans="1:4" x14ac:dyDescent="0.25">
      <c r="A5" t="s">
        <v>3</v>
      </c>
      <c r="D5" s="3"/>
    </row>
    <row r="6" ht="36" customHeight="1" spans="1:4" x14ac:dyDescent="0.25">
      <c r="A6" t="s">
        <v>4</v>
      </c>
      <c r="D6" s="4"/>
    </row>
    <row r="7" ht="36" customHeight="1" spans="1:4" x14ac:dyDescent="0.25">
      <c r="A7" t="s">
        <v>5</v>
      </c>
      <c r="D7" s="3" t="s">
        <v>6</v>
      </c>
    </row>
    <row r="8" ht="36" customHeight="1" spans="1:4" x14ac:dyDescent="0.25">
      <c r="A8" t="s">
        <v>7</v>
      </c>
      <c r="D8" s="3"/>
    </row>
    <row r="10" ht="42" customHeight="1" spans="1:10" x14ac:dyDescent="0.25">
      <c r="A10" s="5" t="s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16</v>
      </c>
      <c r="J10" s="5" t="s">
        <v>3</v>
      </c>
    </row>
    <row r="11" ht="48" customHeight="1" spans="1:10" x14ac:dyDescent="0.25">
      <c r="A11" s="6">
        <v>1</v>
      </c>
      <c r="B11" s="7" t="s">
        <v>17</v>
      </c>
      <c r="C11" s="7" t="s">
        <v>18</v>
      </c>
      <c r="D11" s="7" t="s">
        <v>19</v>
      </c>
      <c r="E11" s="7" t="s">
        <v>20</v>
      </c>
      <c r="F11" s="8"/>
      <c r="G11" s="8"/>
      <c r="H11" s="8"/>
      <c r="I11" s="7"/>
      <c r="J11" s="8"/>
    </row>
    <row r="12" ht="48" customHeight="1" spans="1:10" x14ac:dyDescent="0.25">
      <c r="A12" s="6">
        <v>2</v>
      </c>
      <c r="B12" s="7" t="s">
        <v>21</v>
      </c>
      <c r="C12" s="7" t="s">
        <v>18</v>
      </c>
      <c r="D12" s="7" t="s">
        <v>22</v>
      </c>
      <c r="E12" s="7" t="s">
        <v>23</v>
      </c>
      <c r="F12" s="8"/>
      <c r="G12" s="8"/>
      <c r="H12" s="8"/>
      <c r="I12" s="7"/>
      <c r="J12" s="8"/>
    </row>
    <row r="13" ht="48" customHeight="1" spans="1:10" x14ac:dyDescent="0.25">
      <c r="A13" s="6">
        <v>3</v>
      </c>
      <c r="B13" s="7" t="s">
        <v>24</v>
      </c>
      <c r="C13" s="7" t="s">
        <v>18</v>
      </c>
      <c r="D13" s="7" t="s">
        <v>25</v>
      </c>
      <c r="E13" s="7" t="s">
        <v>26</v>
      </c>
      <c r="F13" s="8"/>
      <c r="G13" s="8"/>
      <c r="H13" s="8"/>
      <c r="I13" s="9" t="str">
        <f>IF(OR(H13="",G13=""),"",H13*G13/1000)</f>
        <v/>
      </c>
      <c r="J13" s="8"/>
    </row>
    <row r="14" ht="38" customHeight="1" x14ac:dyDescent="0.25"/>
    <row r="15" ht="42" customHeight="1" spans="1:10" x14ac:dyDescent="0.25">
      <c r="A15" s="7"/>
      <c r="B15" s="7"/>
      <c r="C15" s="7"/>
      <c r="D15" s="7" t="s">
        <v>27</v>
      </c>
      <c r="E15" s="7"/>
      <c r="F15" s="7"/>
      <c r="G15" s="7"/>
      <c r="H15" s="7"/>
      <c r="I15" s="7"/>
      <c r="J15" s="7"/>
    </row>
  </sheetData>
  <autoFilter ref="A10:J14"/>
  <mergeCells count="1">
    <mergeCell ref="D15:J15"/>
  </mergeCells>
  <dataValidations count="2">
    <dataValidation type="whole" operator="greaterThanOrEqual" allowBlank="1" showErrorMessage="1" errorTitle="Число слоёв" error="Укажите целое число от 1" sqref="F11:F13">
      <formula1>1</formula1>
    </dataValidation>
    <dataValidation type="decimal" operator="greaterThan" allowBlank="1" showErrorMessage="1" errorTitle="Положительное число" error="Укажите положительное число или оставьте поле пустым" sqref="G11:H13">
      <formula1>0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3" max="3" width="22" customWidth="1"/>
    <col min="4" max="4" width="18" customWidth="1"/>
    <col min="5" max="5" width="58" customWidth="1"/>
    <col min="6" max="6" width="13" customWidth="1"/>
    <col min="7" max="7" width="16" customWidth="1"/>
    <col min="8" max="8" width="54" customWidth="1"/>
    <col min="9" max="9" width="38" customWidth="1"/>
    <col min="10" max="10" width="52" customWidth="1"/>
  </cols>
  <sheetData>
    <row r="2" ht="24" customHeight="1" spans="1:1" x14ac:dyDescent="0.25">
      <c r="A2" s="1" t="s">
        <v>28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/>
    </row>
    <row r="5" ht="36" customHeight="1" spans="1:4" x14ac:dyDescent="0.25">
      <c r="A5" t="s">
        <v>3</v>
      </c>
      <c r="D5" s="3"/>
    </row>
    <row r="6" ht="36" customHeight="1" spans="1:4" x14ac:dyDescent="0.25">
      <c r="A6" t="s">
        <v>4</v>
      </c>
      <c r="D6" s="4"/>
    </row>
    <row r="7" ht="36" customHeight="1" spans="1:4" x14ac:dyDescent="0.25">
      <c r="A7" t="s">
        <v>5</v>
      </c>
      <c r="D7" s="3" t="s">
        <v>6</v>
      </c>
    </row>
    <row r="8" ht="36" customHeight="1" spans="1:4" x14ac:dyDescent="0.25">
      <c r="A8" t="s">
        <v>7</v>
      </c>
      <c r="D8" s="3"/>
    </row>
    <row r="10" ht="42" customHeight="1" spans="1:10" x14ac:dyDescent="0.25">
      <c r="A10" s="5" t="s">
        <v>29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34</v>
      </c>
      <c r="G10" s="5" t="s">
        <v>35</v>
      </c>
      <c r="H10" s="5" t="s">
        <v>36</v>
      </c>
      <c r="I10" s="5" t="s">
        <v>37</v>
      </c>
      <c r="J10" s="5" t="s">
        <v>38</v>
      </c>
    </row>
    <row r="11" ht="130" customHeight="1" spans="1:10" x14ac:dyDescent="0.25">
      <c r="A11" s="6">
        <v>1</v>
      </c>
      <c r="B11" s="6">
        <v>1</v>
      </c>
      <c r="C11" s="7" t="s">
        <v>39</v>
      </c>
      <c r="D11" s="7" t="s">
        <v>40</v>
      </c>
      <c r="E11" s="7" t="s">
        <v>41</v>
      </c>
      <c r="F11" s="7" t="s">
        <v>42</v>
      </c>
      <c r="G11" s="9" t="str">
        <f>IF('Расчёт'!C11="","",'Расчёт'!C11)</f>
        <v/>
      </c>
      <c r="H11" s="7" t="s">
        <v>43</v>
      </c>
      <c r="I11" s="7" t="s">
        <v>44</v>
      </c>
      <c r="J11" s="7" t="s">
        <v>45</v>
      </c>
    </row>
    <row r="12" ht="130" customHeight="1" spans="1:10" x14ac:dyDescent="0.25">
      <c r="A12" s="6">
        <v>2</v>
      </c>
      <c r="B12" s="6">
        <v>2</v>
      </c>
      <c r="C12" s="7" t="s">
        <v>39</v>
      </c>
      <c r="D12" s="7" t="s">
        <v>46</v>
      </c>
      <c r="E12" s="7" t="s">
        <v>47</v>
      </c>
      <c r="F12" s="7" t="s">
        <v>42</v>
      </c>
      <c r="G12" s="9" t="str">
        <f>IF('Расчёт'!C12="","",'Расчёт'!C12)</f>
        <v/>
      </c>
      <c r="H12" s="7" t="s">
        <v>48</v>
      </c>
      <c r="I12" s="7" t="s">
        <v>49</v>
      </c>
      <c r="J12" s="7" t="s">
        <v>50</v>
      </c>
    </row>
    <row r="13" ht="130" customHeight="1" spans="1:10" x14ac:dyDescent="0.25">
      <c r="A13" s="6">
        <v>3</v>
      </c>
      <c r="B13" s="6">
        <v>2</v>
      </c>
      <c r="C13" s="7" t="s">
        <v>39</v>
      </c>
      <c r="D13" s="7" t="s">
        <v>51</v>
      </c>
      <c r="E13" s="7" t="s">
        <v>52</v>
      </c>
      <c r="F13" s="7" t="s">
        <v>42</v>
      </c>
      <c r="G13" s="9" t="str">
        <f>IF('Расчёт'!C13="","",'Расчёт'!C13)</f>
        <v/>
      </c>
      <c r="H13" s="7" t="s">
        <v>53</v>
      </c>
      <c r="I13" s="7" t="s">
        <v>54</v>
      </c>
      <c r="J13" s="7" t="s">
        <v>55</v>
      </c>
    </row>
    <row r="14" ht="130" customHeight="1" spans="1:10" x14ac:dyDescent="0.25">
      <c r="A14" s="6">
        <v>4</v>
      </c>
      <c r="B14" s="6">
        <v>3</v>
      </c>
      <c r="C14" s="7" t="s">
        <v>39</v>
      </c>
      <c r="D14" s="7" t="s">
        <v>56</v>
      </c>
      <c r="E14" s="7" t="s">
        <v>57</v>
      </c>
      <c r="F14" s="7" t="s">
        <v>58</v>
      </c>
      <c r="G14" s="9" t="str">
        <f>IF('Расчёт'!C14="","",'Расчёт'!C14)</f>
        <v/>
      </c>
      <c r="H14" s="7" t="s">
        <v>59</v>
      </c>
      <c r="I14" s="7" t="s">
        <v>60</v>
      </c>
      <c r="J14" s="7" t="s">
        <v>61</v>
      </c>
    </row>
    <row r="15" ht="38" customHeight="1" x14ac:dyDescent="0.25"/>
    <row r="16" ht="62" customHeight="1" spans="1:10" x14ac:dyDescent="0.25">
      <c r="A16" s="7"/>
      <c r="B16" s="7"/>
      <c r="C16" s="7"/>
      <c r="D16" s="7"/>
      <c r="E16" s="7" t="s">
        <v>62</v>
      </c>
      <c r="F16" s="7"/>
      <c r="G16" s="7"/>
      <c r="H16" s="7"/>
      <c r="I16" s="7"/>
      <c r="J16" s="7"/>
    </row>
  </sheetData>
  <autoFilter ref="A10:J14"/>
  <mergeCells count="1">
    <mergeCell ref="E16:J16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3" customWidth="1"/>
    <col min="3" max="3" width="43" customWidth="1"/>
    <col min="4" max="4" width="18" customWidth="1"/>
    <col min="5" max="5" width="15" customWidth="1"/>
    <col min="6" max="6" width="50" customWidth="1"/>
    <col min="7" max="7" width="35" customWidth="1"/>
  </cols>
  <sheetData>
    <row r="2" ht="24" customHeight="1" spans="1:1" x14ac:dyDescent="0.25">
      <c r="A2" s="1" t="s">
        <v>63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/>
    </row>
    <row r="5" ht="36" customHeight="1" spans="1:4" x14ac:dyDescent="0.25">
      <c r="A5" t="s">
        <v>3</v>
      </c>
      <c r="D5" s="3"/>
    </row>
    <row r="6" ht="36" customHeight="1" spans="1:4" x14ac:dyDescent="0.25">
      <c r="A6" t="s">
        <v>4</v>
      </c>
      <c r="D6" s="4"/>
    </row>
    <row r="7" ht="36" customHeight="1" spans="1:4" x14ac:dyDescent="0.25">
      <c r="A7" t="s">
        <v>5</v>
      </c>
      <c r="D7" s="3" t="s">
        <v>6</v>
      </c>
    </row>
    <row r="8" ht="36" customHeight="1" spans="1:4" x14ac:dyDescent="0.25">
      <c r="A8" t="s">
        <v>7</v>
      </c>
      <c r="D8" s="3"/>
    </row>
    <row r="10" ht="42" customHeight="1" spans="1:7" x14ac:dyDescent="0.25">
      <c r="A10" s="5" t="s">
        <v>29</v>
      </c>
      <c r="B10" s="5" t="s">
        <v>64</v>
      </c>
      <c r="C10" s="5" t="s">
        <v>65</v>
      </c>
      <c r="D10" s="5" t="s">
        <v>66</v>
      </c>
      <c r="E10" s="5" t="s">
        <v>67</v>
      </c>
      <c r="F10" s="5" t="s">
        <v>68</v>
      </c>
      <c r="G10" s="5" t="s">
        <v>69</v>
      </c>
    </row>
    <row r="11" ht="48" customHeight="1" spans="1:7" x14ac:dyDescent="0.25">
      <c r="A11" s="6">
        <v>2</v>
      </c>
      <c r="B11" s="7" t="s">
        <v>70</v>
      </c>
      <c r="C11" s="7" t="s">
        <v>71</v>
      </c>
      <c r="D11" s="6">
        <v>1.71</v>
      </c>
      <c r="E11" s="7" t="s">
        <v>72</v>
      </c>
      <c r="F11" s="7" t="s">
        <v>73</v>
      </c>
      <c r="G11" s="7" t="s">
        <v>74</v>
      </c>
    </row>
    <row r="12" ht="48" customHeight="1" spans="1:7" x14ac:dyDescent="0.25">
      <c r="A12" s="6">
        <v>2</v>
      </c>
      <c r="B12" s="7" t="s">
        <v>75</v>
      </c>
      <c r="C12" s="7" t="s">
        <v>76</v>
      </c>
      <c r="D12" s="6">
        <v>10.82</v>
      </c>
      <c r="E12" s="7" t="s">
        <v>72</v>
      </c>
      <c r="F12" s="7" t="s">
        <v>73</v>
      </c>
      <c r="G12" s="7" t="s">
        <v>74</v>
      </c>
    </row>
    <row r="13" ht="48" customHeight="1" spans="1:7" x14ac:dyDescent="0.25">
      <c r="A13" s="6">
        <v>2</v>
      </c>
      <c r="B13" s="7" t="s">
        <v>77</v>
      </c>
      <c r="C13" s="7" t="s">
        <v>78</v>
      </c>
      <c r="D13" s="6">
        <v>3.21</v>
      </c>
      <c r="E13" s="7" t="s">
        <v>72</v>
      </c>
      <c r="F13" s="7" t="s">
        <v>73</v>
      </c>
      <c r="G13" s="7" t="s">
        <v>74</v>
      </c>
    </row>
    <row r="14" ht="48" customHeight="1" spans="1:7" x14ac:dyDescent="0.25">
      <c r="A14" s="6">
        <v>3</v>
      </c>
      <c r="B14" s="7" t="s">
        <v>70</v>
      </c>
      <c r="C14" s="7" t="s">
        <v>71</v>
      </c>
      <c r="D14" s="6">
        <v>1.7</v>
      </c>
      <c r="E14" s="7" t="s">
        <v>72</v>
      </c>
      <c r="F14" s="7" t="s">
        <v>79</v>
      </c>
      <c r="G14" s="7" t="s">
        <v>74</v>
      </c>
    </row>
    <row r="15" ht="48" customHeight="1" spans="1:7" x14ac:dyDescent="0.25">
      <c r="A15" s="6">
        <v>3</v>
      </c>
      <c r="B15" s="7" t="s">
        <v>75</v>
      </c>
      <c r="C15" s="7" t="s">
        <v>76</v>
      </c>
      <c r="D15" s="6">
        <v>2.88</v>
      </c>
      <c r="E15" s="7" t="s">
        <v>72</v>
      </c>
      <c r="F15" s="7" t="s">
        <v>79</v>
      </c>
      <c r="G15" s="7" t="s">
        <v>74</v>
      </c>
    </row>
    <row r="16" ht="48" customHeight="1" spans="1:7" x14ac:dyDescent="0.25">
      <c r="A16" s="6">
        <v>2</v>
      </c>
      <c r="B16" s="7" t="s">
        <v>80</v>
      </c>
      <c r="C16" s="7" t="s">
        <v>81</v>
      </c>
      <c r="D16" s="6">
        <v>0.065</v>
      </c>
      <c r="E16" s="7" t="s">
        <v>82</v>
      </c>
      <c r="F16" s="7" t="s">
        <v>73</v>
      </c>
      <c r="G16" s="7" t="s">
        <v>74</v>
      </c>
    </row>
    <row r="17" ht="48" customHeight="1" spans="1:7" x14ac:dyDescent="0.25">
      <c r="A17" s="6">
        <v>3</v>
      </c>
      <c r="B17" s="7" t="s">
        <v>80</v>
      </c>
      <c r="C17" s="7" t="s">
        <v>81</v>
      </c>
      <c r="D17" s="6">
        <v>0.062</v>
      </c>
      <c r="E17" s="7" t="s">
        <v>82</v>
      </c>
      <c r="F17" s="7" t="s">
        <v>79</v>
      </c>
      <c r="G17" s="7" t="s">
        <v>74</v>
      </c>
    </row>
    <row r="18" ht="48" customHeight="1" spans="1:7" x14ac:dyDescent="0.25">
      <c r="A18" s="6">
        <v>1</v>
      </c>
      <c r="B18" s="7"/>
      <c r="C18" s="7" t="s">
        <v>83</v>
      </c>
      <c r="D18" s="7"/>
      <c r="E18" s="7"/>
      <c r="F18" s="7" t="s">
        <v>84</v>
      </c>
      <c r="G18" s="7" t="s">
        <v>85</v>
      </c>
    </row>
    <row r="19" ht="48" customHeight="1" spans="1:7" x14ac:dyDescent="0.25">
      <c r="A19" s="6">
        <v>2</v>
      </c>
      <c r="B19" s="7"/>
      <c r="C19" s="7" t="s">
        <v>86</v>
      </c>
      <c r="D19" s="7"/>
      <c r="E19" s="7"/>
      <c r="F19" s="7" t="s">
        <v>84</v>
      </c>
      <c r="G19" s="7" t="s">
        <v>85</v>
      </c>
    </row>
    <row r="20" ht="48" customHeight="1" spans="1:7" x14ac:dyDescent="0.25">
      <c r="A20" s="6">
        <v>3</v>
      </c>
      <c r="B20" s="7"/>
      <c r="C20" s="7" t="s">
        <v>87</v>
      </c>
      <c r="D20" s="7"/>
      <c r="E20" s="7"/>
      <c r="F20" s="7" t="s">
        <v>84</v>
      </c>
      <c r="G20" s="7" t="s">
        <v>85</v>
      </c>
    </row>
    <row r="21" ht="48" customHeight="1" spans="1:7" x14ac:dyDescent="0.25">
      <c r="A21" s="6">
        <v>4</v>
      </c>
      <c r="B21" s="7"/>
      <c r="C21" s="7" t="s">
        <v>88</v>
      </c>
      <c r="D21" s="7"/>
      <c r="E21" s="7"/>
      <c r="F21" s="7" t="s">
        <v>84</v>
      </c>
      <c r="G21" s="7" t="s">
        <v>85</v>
      </c>
    </row>
  </sheetData>
  <autoFilter ref="A10:G21"/>
  <conditionalFormatting sqref="G11:G21">
    <cfRule type="containsText" dxfId="0" priority="1">
      <formula>NOT(ISERROR(SEARCH("Требует уточнения",G11)))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6" customWidth="1"/>
    <col min="4" max="4" width="19" customWidth="1"/>
    <col min="5" max="5" width="23" customWidth="1"/>
    <col min="6" max="7" width="19" customWidth="1"/>
    <col min="8" max="8" width="20" customWidth="1"/>
  </cols>
  <sheetData>
    <row r="2" ht="24" customHeight="1" spans="1:1" x14ac:dyDescent="0.25">
      <c r="A2" s="1" t="s">
        <v>89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/>
    </row>
    <row r="5" ht="36" customHeight="1" spans="1:4" x14ac:dyDescent="0.25">
      <c r="A5" t="s">
        <v>3</v>
      </c>
      <c r="D5" s="3"/>
    </row>
    <row r="6" ht="36" customHeight="1" spans="1:4" x14ac:dyDescent="0.25">
      <c r="A6" t="s">
        <v>4</v>
      </c>
      <c r="D6" s="4"/>
    </row>
    <row r="7" ht="36" customHeight="1" spans="1:4" x14ac:dyDescent="0.25">
      <c r="A7" t="s">
        <v>5</v>
      </c>
      <c r="D7" s="3" t="s">
        <v>6</v>
      </c>
    </row>
    <row r="8" ht="36" customHeight="1" spans="1:4" x14ac:dyDescent="0.25">
      <c r="A8" t="s">
        <v>7</v>
      </c>
      <c r="D8" s="3"/>
    </row>
    <row r="10" ht="42" customHeight="1" spans="1:8" x14ac:dyDescent="0.25">
      <c r="A10" s="5" t="s">
        <v>29</v>
      </c>
      <c r="B10" s="5" t="s">
        <v>90</v>
      </c>
      <c r="C10" s="5" t="s">
        <v>35</v>
      </c>
      <c r="D10" s="5" t="s">
        <v>91</v>
      </c>
      <c r="E10" s="5" t="s">
        <v>92</v>
      </c>
      <c r="F10" s="5" t="s">
        <v>93</v>
      </c>
      <c r="G10" s="5" t="s">
        <v>94</v>
      </c>
      <c r="H10" s="5" t="s">
        <v>95</v>
      </c>
    </row>
    <row r="11" ht="38" customHeight="1" spans="1:8" x14ac:dyDescent="0.25">
      <c r="A11" s="6">
        <v>1</v>
      </c>
      <c r="B11" s="7" t="s">
        <v>40</v>
      </c>
      <c r="C11" s="9" t="str">
        <f>IF('ВОР'!H11="","",'ВОР'!H11/100)</f>
        <v/>
      </c>
      <c r="D11" s="7"/>
      <c r="E11" s="7"/>
      <c r="F11" s="7"/>
      <c r="G11" s="7"/>
      <c r="H11" s="7"/>
    </row>
    <row r="12" ht="38" customHeight="1" spans="1:8" x14ac:dyDescent="0.25">
      <c r="A12" s="6">
        <v>2</v>
      </c>
      <c r="B12" s="7" t="s">
        <v>46</v>
      </c>
      <c r="C12" s="9" t="str">
        <f>IF('ВОР'!H12="","",'ВОР'!H12/100)</f>
        <v/>
      </c>
      <c r="D12" s="9">
        <f>SUM('Ресурсы'!D11:D13)</f>
        <v>15.74</v>
      </c>
      <c r="E12" s="9" t="str">
        <f>IF(C12="","",C12*D12)</f>
        <v/>
      </c>
      <c r="F12" s="9">
        <f>'Ресурсы'!D16</f>
        <v>0.065</v>
      </c>
      <c r="G12" s="10" t="str">
        <f>IF(C12="","",C12*F12)</f>
        <v/>
      </c>
      <c r="H12" s="9" t="str">
        <f>IF(G12="","",G12*1000)</f>
        <v/>
      </c>
    </row>
    <row r="13" ht="38" customHeight="1" spans="1:8" x14ac:dyDescent="0.25">
      <c r="A13" s="6">
        <v>3</v>
      </c>
      <c r="B13" s="7" t="s">
        <v>51</v>
      </c>
      <c r="C13" s="9" t="str">
        <f>IF(OR('ВОР'!H12="",'ВОР'!F12=""),"",'ВОР'!H12/100*('ВОР'!F12-1))</f>
        <v/>
      </c>
      <c r="D13" s="9">
        <f>SUM('Ресурсы'!D14:D15)</f>
        <v>4.58</v>
      </c>
      <c r="E13" s="9" t="str">
        <f>IF(C13="","",C13*D13)</f>
        <v/>
      </c>
      <c r="F13" s="9">
        <f>'Ресурсы'!D17</f>
        <v>0.062</v>
      </c>
      <c r="G13" s="10" t="str">
        <f>IF(C13="","",C13*F13)</f>
        <v/>
      </c>
      <c r="H13" s="9" t="str">
        <f>IF(G13="","",G13*1000)</f>
        <v/>
      </c>
    </row>
    <row r="14" ht="38" customHeight="1" spans="1:8" x14ac:dyDescent="0.25">
      <c r="A14" s="6">
        <v>4</v>
      </c>
      <c r="B14" s="7" t="s">
        <v>56</v>
      </c>
      <c r="C14" s="9" t="str">
        <f>IF('ВОР'!I13="","",'ВОР'!I13)</f>
        <v/>
      </c>
      <c r="D14" s="7"/>
      <c r="E14" s="7"/>
      <c r="F14" s="7"/>
      <c r="G14" s="7"/>
      <c r="H14" s="7"/>
    </row>
    <row r="15" ht="38" customHeight="1" x14ac:dyDescent="0.25"/>
    <row r="16" ht="38" customHeight="1" spans="1:8" x14ac:dyDescent="0.25">
      <c r="A16" s="7"/>
      <c r="B16" s="7" t="s">
        <v>96</v>
      </c>
      <c r="C16" s="7"/>
      <c r="D16" s="7"/>
      <c r="E16" s="9" t="str">
        <f>IF(COUNT(E12:E13)&lt;2,"",SUM(E12:E13))</f>
        <v/>
      </c>
      <c r="F16" s="7"/>
      <c r="G16" s="10" t="str">
        <f>IF(COUNT(G12:G13)&lt;2,"",SUM(G12:G13))</f>
        <v/>
      </c>
      <c r="H16" s="11" t="str">
        <f>IF(COUNT(H12:H13)&lt;2,"",SUM(H12:H13))</f>
        <v/>
      </c>
    </row>
    <row r="17" ht="38" customHeight="1" x14ac:dyDescent="0.25"/>
    <row r="18" ht="66" customHeight="1" spans="1:8" x14ac:dyDescent="0.25">
      <c r="A18" s="7"/>
      <c r="B18" s="7" t="s">
        <v>97</v>
      </c>
      <c r="C18" s="7"/>
      <c r="D18" s="7"/>
      <c r="E18" s="7"/>
      <c r="F18" s="7"/>
      <c r="G18" s="7"/>
      <c r="H18" s="7"/>
    </row>
  </sheetData>
  <autoFilter ref="A10:H14"/>
  <mergeCells count="1">
    <mergeCell ref="B18:H18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56" customWidth="1"/>
    <col min="3" max="3" width="23" customWidth="1"/>
    <col min="4" max="4" width="50" customWidth="1"/>
  </cols>
  <sheetData>
    <row r="2" ht="24" customHeight="1" spans="1:1" x14ac:dyDescent="0.25">
      <c r="A2" s="1" t="s">
        <v>98</v>
      </c>
    </row>
    <row r="3" ht="20" customHeight="1" spans="1:1" x14ac:dyDescent="0.25">
      <c r="A3" s="2" t="s">
        <v>1</v>
      </c>
    </row>
    <row r="4" ht="36" customHeight="1" spans="1:4" x14ac:dyDescent="0.25">
      <c r="A4" t="s">
        <v>2</v>
      </c>
      <c r="D4" s="3"/>
    </row>
    <row r="5" ht="36" customHeight="1" spans="1:4" x14ac:dyDescent="0.25">
      <c r="A5" t="s">
        <v>3</v>
      </c>
      <c r="D5" s="3"/>
    </row>
    <row r="6" ht="36" customHeight="1" spans="1:4" x14ac:dyDescent="0.25">
      <c r="A6" t="s">
        <v>4</v>
      </c>
      <c r="D6" s="4"/>
    </row>
    <row r="7" ht="36" customHeight="1" spans="1:4" x14ac:dyDescent="0.25">
      <c r="A7" t="s">
        <v>5</v>
      </c>
      <c r="D7" s="3" t="s">
        <v>6</v>
      </c>
    </row>
    <row r="8" ht="36" customHeight="1" spans="1:4" x14ac:dyDescent="0.25">
      <c r="A8" t="s">
        <v>7</v>
      </c>
      <c r="D8" s="3"/>
    </row>
    <row r="10" ht="42" customHeight="1" spans="1:4" x14ac:dyDescent="0.25">
      <c r="A10" s="5" t="s">
        <v>99</v>
      </c>
      <c r="B10" s="5" t="s">
        <v>100</v>
      </c>
      <c r="C10" s="5" t="s">
        <v>101</v>
      </c>
      <c r="D10" s="5" t="s">
        <v>102</v>
      </c>
    </row>
    <row r="11" ht="60" customHeight="1" spans="1:4" x14ac:dyDescent="0.25">
      <c r="A11" s="6">
        <v>1</v>
      </c>
      <c r="B11" s="7" t="s">
        <v>103</v>
      </c>
      <c r="C11" s="7" t="s">
        <v>104</v>
      </c>
      <c r="D11" s="7" t="s">
        <v>105</v>
      </c>
    </row>
    <row r="12" ht="60" customHeight="1" spans="1:4" x14ac:dyDescent="0.25">
      <c r="A12" s="6">
        <v>2</v>
      </c>
      <c r="B12" s="7" t="s">
        <v>106</v>
      </c>
      <c r="C12" s="7" t="s">
        <v>104</v>
      </c>
      <c r="D12" s="7" t="s">
        <v>107</v>
      </c>
    </row>
    <row r="13" ht="60" customHeight="1" spans="1:4" x14ac:dyDescent="0.25">
      <c r="A13" s="6">
        <v>3</v>
      </c>
      <c r="B13" s="7" t="s">
        <v>108</v>
      </c>
      <c r="C13" s="7" t="s">
        <v>85</v>
      </c>
      <c r="D13" s="7" t="s">
        <v>109</v>
      </c>
    </row>
    <row r="14" ht="60" customHeight="1" spans="1:4" x14ac:dyDescent="0.25">
      <c r="A14" s="6">
        <v>4</v>
      </c>
      <c r="B14" s="7" t="s">
        <v>110</v>
      </c>
      <c r="C14" s="7" t="s">
        <v>85</v>
      </c>
      <c r="D14" s="7" t="s">
        <v>111</v>
      </c>
    </row>
    <row r="15" ht="60" customHeight="1" spans="1:4" x14ac:dyDescent="0.25">
      <c r="A15" s="6">
        <v>5</v>
      </c>
      <c r="B15" s="7" t="s">
        <v>112</v>
      </c>
      <c r="C15" s="7" t="s">
        <v>104</v>
      </c>
      <c r="D15" s="7" t="s">
        <v>113</v>
      </c>
    </row>
    <row r="16" ht="38" customHeight="1" x14ac:dyDescent="0.25"/>
    <row r="17" ht="38" customHeight="1" spans="1:2" x14ac:dyDescent="0.25">
      <c r="A17" s="7"/>
      <c r="B17" s="7" t="s">
        <v>114</v>
      </c>
    </row>
    <row r="18" ht="38" customHeight="1" spans="1:2" x14ac:dyDescent="0.25">
      <c r="A18" s="7"/>
      <c r="B18" s="7" t="s">
        <v>115</v>
      </c>
    </row>
    <row r="19" ht="38" customHeight="1" x14ac:dyDescent="0.25"/>
    <row r="20" ht="72" customHeight="1" spans="1:4" x14ac:dyDescent="0.25">
      <c r="A20" s="7"/>
      <c r="B20" s="7" t="s">
        <v>116</v>
      </c>
      <c r="C20" s="7"/>
      <c r="D20" s="7" t="s">
        <v>117</v>
      </c>
    </row>
  </sheetData>
  <autoFilter ref="A10:D14"/>
  <dataValidations count="1">
    <dataValidation type="list" allowBlank="1" sqref="C11:C15">
      <formula1>"Не проверено,Требует уточнения,Проверено,Не требуется"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Подбор</vt:lpstr>
      <vt:lpstr>Ресурсы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2026-10-07T06:09:14Z</dcterms:modified>
</cp:coreProperties>
</file>