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'ВОР'!$A1:$S20</definedName>
    <definedName name="_xlnm.Print_Titles" localSheetId="0">'ВОР'!$8:$8</definedName>
    <definedName name="_xlnm.Print_Area" localSheetId="1">'Выбор нормы'!$A1:$E23</definedName>
    <definedName name="_xlnm.Print_Titles" localSheetId="1">'Выбор нормы'!$8:$8</definedName>
    <definedName name="_xlnm.Print_Area" localSheetId="2">'Расчёт'!$A1:$J27</definedName>
    <definedName name="_xlnm.Print_Titles" localSheetId="2">'Расчёт'!$8:$8</definedName>
    <definedName name="_xlnm.Print_Area" localSheetId="3">'Проверка'!$A1:$E21</definedName>
    <definedName name="_xlnm.Print_Titles" localSheetId="3">'Проверка'!$8:$8</definedName>
  </definedNames>
  <calcPr calcId="171027" fullCalcOnLoad="1"/>
</workbook>
</file>

<file path=xl/sharedStrings.xml><?xml version="1.0" encoding="utf-8"?>
<sst xmlns="http://schemas.openxmlformats.org/spreadsheetml/2006/main" count="144" uniqueCount="120">
  <si>
    <t>Заделка отверстий: ведомость работ</t>
  </si>
  <si>
    <t>Объект</t>
  </si>
  <si>
    <t>Ремонт административного здания (учебный пример)</t>
  </si>
  <si>
    <t>Дата</t>
  </si>
  <si>
    <t>Составитель</t>
  </si>
  <si>
    <t/>
  </si>
  <si>
    <t>Основание</t>
  </si>
  <si>
    <t>Проверяющий</t>
  </si>
  <si>
    <t>Жёлтые ячейки: ввод. Шифр и измеритель выбирает сметчик. Размеры задают в метрах.</t>
  </si>
  <si>
    <t>Учебный пример, числа условные. Проектные основания заполните своими документами.</t>
  </si>
  <si>
    <t>№</t>
  </si>
  <si>
    <t>Конструкция</t>
  </si>
  <si>
    <t>Материал</t>
  </si>
  <si>
    <t>Способ заполнения</t>
  </si>
  <si>
    <t>Отделка</t>
  </si>
  <si>
    <t>Количество, шт.</t>
  </si>
  <si>
    <t>Геометрия</t>
  </si>
  <si>
    <t>Ширина, м</t>
  </si>
  <si>
    <t>Высота, м</t>
  </si>
  <si>
    <t>Глубина заполнения, м</t>
  </si>
  <si>
    <t>Диаметр отверстия, м</t>
  </si>
  <si>
    <t>Наружный диаметр трубы/гильзы, м</t>
  </si>
  <si>
    <t>Площадь одного, м²</t>
  </si>
  <si>
    <t>Объём заполнения, м³</t>
  </si>
  <si>
    <t>Шифр нормы</t>
  </si>
  <si>
    <t>Измеритель нормы</t>
  </si>
  <si>
    <t>Сметное количество</t>
  </si>
  <si>
    <t>Проект, лист</t>
  </si>
  <si>
    <t>Комментарий</t>
  </si>
  <si>
    <t>Деревянная каркасно-обшивная перегородка</t>
  </si>
  <si>
    <t>Дерево</t>
  </si>
  <si>
    <t>Ремонт прохода трубы</t>
  </si>
  <si>
    <t>Местное оштукатуривание</t>
  </si>
  <si>
    <t>Количество</t>
  </si>
  <si>
    <t>69-01-004-01</t>
  </si>
  <si>
    <t>100 отверстий</t>
  </si>
  <si>
    <t>Местная штукатурка включена</t>
  </si>
  <si>
    <t>Бетонная стена</t>
  </si>
  <si>
    <t>Бетон без армирования заделки</t>
  </si>
  <si>
    <t>Полное бетонирование с опалубкой</t>
  </si>
  <si>
    <t>Прямоугольник</t>
  </si>
  <si>
    <t>46-03-017-05</t>
  </si>
  <si>
    <t>м³</t>
  </si>
  <si>
    <t>Бетон учитывают как ресурс, работу не дублируют</t>
  </si>
  <si>
    <t>Условия выбора нормы</t>
  </si>
  <si>
    <t>Условие</t>
  </si>
  <si>
    <t>Технология</t>
  </si>
  <si>
    <t>Шифр ГЭСН/ГЭСНр</t>
  </si>
  <si>
    <t>Измеритель</t>
  </si>
  <si>
    <t>Причина выбора</t>
  </si>
  <si>
    <t>ЖБ перекрытие, до 0,1 м²</t>
  </si>
  <si>
    <t>Бетон с армированием</t>
  </si>
  <si>
    <t>46-03-017-01</t>
  </si>
  <si>
    <t>Площадь одного отверстия</t>
  </si>
  <si>
    <t>ЖБ перекрытие, свыше 0,1 до 0,2 м²</t>
  </si>
  <si>
    <t>46-03-017-02</t>
  </si>
  <si>
    <t>ЖБ стена, до 0,1 м²</t>
  </si>
  <si>
    <t>46-03-017-03</t>
  </si>
  <si>
    <t>Стена отличается от перекрытия</t>
  </si>
  <si>
    <t>ЖБ стена, свыше 0,1 до 0,2 м²</t>
  </si>
  <si>
    <t>46-03-017-04</t>
  </si>
  <si>
    <t>Бетонная стена, до 0,1 м²</t>
  </si>
  <si>
    <t>Бетон без армирования</t>
  </si>
  <si>
    <t>Опалубка уже в составе</t>
  </si>
  <si>
    <t>Бетонная стена, свыше 0,1 до 0,2 м²</t>
  </si>
  <si>
    <t>46-03-017-06</t>
  </si>
  <si>
    <t>Проход трубы в кирпичной стене</t>
  </si>
  <si>
    <t>Вставка и бетон</t>
  </si>
  <si>
    <t>46-03-017-08</t>
  </si>
  <si>
    <t>100 шт.</t>
  </si>
  <si>
    <t>Не любая проектная смесь</t>
  </si>
  <si>
    <t>Проход трубы в бетонном перекрытии</t>
  </si>
  <si>
    <t>46-03-017-10</t>
  </si>
  <si>
    <t>Не полное закрытие пустого отверстия</t>
  </si>
  <si>
    <t>Оштукатуренная деревянная перегородка</t>
  </si>
  <si>
    <t>Включено местное оштукатуривание</t>
  </si>
  <si>
    <t>Шифр выбирают вручную по конструкции, технологии и составу. Если данных недостаточно, уточните ВОР.</t>
  </si>
  <si>
    <t>Приказ № 299/пр: таблица 46-03-017</t>
  </si>
  <si>
    <t>ГЭСНр 69: деревянные конструкции</t>
  </si>
  <si>
    <t>Количество работы и расход ресурсов</t>
  </si>
  <si>
    <t>Расходы ресурсов задают по выбранной норме. 1,04 применяют к бетону по 46-03-017-01 по 46-03-017-06.</t>
  </si>
  <si>
    <t>Для кольца учитывают наружный диаметр конструкции и проектную глубину заполнения.</t>
  </si>
  <si>
    <t>Количество бетона не заменяет объём работы. Итоги ресурсов приведены отдельно.</t>
  </si>
  <si>
    <t>Строка ВОР</t>
  </si>
  <si>
    <t>Объём работы, м³</t>
  </si>
  <si>
    <t>Бетон, м³/м³</t>
  </si>
  <si>
    <t>Бетон, м³</t>
  </si>
  <si>
    <t>Труд рабочих на ед. нормы, чел.-ч</t>
  </si>
  <si>
    <t>Труд рабочих, чел.-ч</t>
  </si>
  <si>
    <t>Раствор, м³/ед. нормы</t>
  </si>
  <si>
    <t>Раствор, м³</t>
  </si>
  <si>
    <t>Итоги</t>
  </si>
  <si>
    <t>Не суммируют разные измерители</t>
  </si>
  <si>
    <t>Бетон: приказ № 299/пр, пункт 1.36.3.4, страницы 562 по 565.</t>
  </si>
  <si>
    <t>Официальное приложение № 299/пр</t>
  </si>
  <si>
    <t>Труд и раствор ремонтного варианта: ГЭСНр 69, таблица 69-01-004.</t>
  </si>
  <si>
    <t>Официальный сборник ГЭСНр 69</t>
  </si>
  <si>
    <t>Проверка исходных данных и состава</t>
  </si>
  <si>
    <t>Что проверить</t>
  </si>
  <si>
    <t>Основание / действие</t>
  </si>
  <si>
    <t>Отметка сметчика</t>
  </si>
  <si>
    <t>Материал и конструкция указаны</t>
  </si>
  <si>
    <t>Разделить бетон, ЖБ, дерево и кирпич</t>
  </si>
  <si>
    <t>Технология утверждена</t>
  </si>
  <si>
    <t>Не заменять бетон пеной по названию работы</t>
  </si>
  <si>
    <t>Размеры и число подтверждены</t>
  </si>
  <si>
    <t>Указать проект и лист</t>
  </si>
  <si>
    <t>Выбор по площади одного отверстия</t>
  </si>
  <si>
    <t>Сопоставить с пределом 0,1 или 0,2 м²</t>
  </si>
  <si>
    <t>Правильно указан измеритель</t>
  </si>
  <si>
    <t>М³ либо 100 шт./100 отверстий</t>
  </si>
  <si>
    <t>Бетон, раствор и арматура учтены</t>
  </si>
  <si>
    <t>Уточнить характеристики по проекту</t>
  </si>
  <si>
    <t>Нет повторного учёта операций</t>
  </si>
  <si>
    <t>Проверить опалубку и местную штукатурку</t>
  </si>
  <si>
    <t>Проектное основание заполнено</t>
  </si>
  <si>
    <t>Сметчик утверждает подбор</t>
  </si>
  <si>
    <t>Контроль двух строк примера</t>
  </si>
  <si>
    <t>Площадь бетонного отверстия до 0,1 м²</t>
  </si>
  <si>
    <t>Технология и проектное основание каждой строки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</si>
</sst>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##"/>
  </numFmts>
  <fonts count="4" x14ac:knownFonts="1">
    <font>
      <color theme="1"/>
      <family val="2"/>
      <scheme val="minor"/>
      <sz val="11"/>
      <name val="Calibri"/>
    </font>
    <font>
      <b/>
      <color rgb="49352A"/>
      <sz val="16"/>
      <name val="Arial"/>
    </font>
    <font>
      <color rgb="242424"/>
      <sz val="11"/>
      <name val="Arial"/>
    </font>
    <font>
      <b/>
      <color rgb="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49352A"/>
      </patternFill>
    </fill>
    <fill>
      <patternFill patternType="solid">
        <fgColor rgb="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top" wrapText="1"/>
    </xf>
    <xf numFmtId="165" fontId="2" fillId="3" borderId="0" xfId="0" applyNumberFormat="1" applyFont="1" applyFill="1" applyAlignment="1">
      <alignment vertical="top" wrapText="1"/>
    </xf>
    <xf numFmtId="165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8126c753-fd3a-48e4-a3da-edff5b5c9230" TargetMode="External"/><Relationship Id="rId2" Type="http://schemas.openxmlformats.org/officeDocument/2006/relationships/hyperlink" Target="https://fgiscs.minstroyrf.ru/api/FrsnDocument/DocDataByGuid/5c675740-85b3-4e53-84fe-4b16e2d4e2a1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8126c753-fd3a-48e4-a3da-edff5b5c9230" TargetMode="External"/><Relationship Id="rId2" Type="http://schemas.openxmlformats.org/officeDocument/2006/relationships/hyperlink" Target="https://fgiscs.minstroyrf.ru/api/FrsnDocument/DocDataByGuid/5c675740-85b3-4e53-84fe-4b16e2d4e2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0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1" customWidth="1"/>
    <col min="3" max="3" width="21" customWidth="1"/>
    <col min="4" max="4" width="29" customWidth="1"/>
    <col min="5" max="5" width="21" customWidth="1"/>
    <col min="6" max="6" width="12" customWidth="1"/>
    <col min="7" max="7" width="19" customWidth="1"/>
    <col min="8" max="10" width="11" customWidth="1"/>
    <col min="11" max="12" width="13" customWidth="1"/>
    <col min="13" max="13" width="17" customWidth="1"/>
    <col min="14" max="14" width="18" customWidth="1"/>
    <col min="15" max="15" width="23" customWidth="1"/>
    <col min="16" max="16" width="20" customWidth="1"/>
    <col min="17" max="17" width="18" customWidth="1"/>
    <col min="18" max="18" width="25" customWidth="1"/>
    <col min="19" max="19" width="34" customWidth="1"/>
  </cols>
  <sheetData>
    <row r="2" ht="30" customHeight="1" spans="1:5" x14ac:dyDescent="0.25">
      <c r="A2" s="1" t="s">
        <v>0</v>
      </c>
      <c r="B2" s="1"/>
      <c r="C2" s="1"/>
      <c r="D2" s="1"/>
      <c r="E2" s="1"/>
    </row>
    <row r="4" ht="36" customHeight="1" spans="1:11" x14ac:dyDescent="0.25">
      <c r="A4" s="2"/>
      <c r="B4" s="2" t="s">
        <v>1</v>
      </c>
      <c r="C4" s="2" t="s">
        <v>2</v>
      </c>
      <c r="D4" s="2"/>
      <c r="E4" s="2"/>
      <c r="F4" s="2" t="s">
        <v>3</v>
      </c>
      <c r="G4" s="3">
        <v>46302</v>
      </c>
      <c r="H4" s="2"/>
      <c r="I4" s="2"/>
      <c r="J4" s="2" t="s">
        <v>4</v>
      </c>
      <c r="K4" s="2" t="s">
        <v>5</v>
      </c>
    </row>
    <row r="5" ht="36" customHeight="1" spans="1:11" x14ac:dyDescent="0.25">
      <c r="A5" s="2"/>
      <c r="B5" s="2" t="s">
        <v>6</v>
      </c>
      <c r="C5" s="2"/>
      <c r="D5" s="2"/>
      <c r="E5" s="2"/>
      <c r="F5" s="2"/>
      <c r="G5" s="2"/>
      <c r="H5" s="2"/>
      <c r="I5" s="2"/>
      <c r="J5" s="2" t="s">
        <v>7</v>
      </c>
      <c r="K5" s="2" t="s">
        <v>5</v>
      </c>
    </row>
    <row r="6" spans="1:10" x14ac:dyDescent="0.25">
      <c r="A6" s="2"/>
      <c r="B6" s="2" t="s">
        <v>8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 t="s">
        <v>9</v>
      </c>
      <c r="C7" s="2"/>
      <c r="D7" s="2"/>
      <c r="E7" s="2"/>
      <c r="F7" s="2"/>
      <c r="G7" s="2"/>
      <c r="H7" s="2"/>
      <c r="I7" s="2"/>
      <c r="J7" s="2"/>
    </row>
    <row r="8" ht="52" customHeight="1" spans="1:19" x14ac:dyDescent="0.25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  <c r="K8" s="4" t="s">
        <v>20</v>
      </c>
      <c r="L8" s="4" t="s">
        <v>21</v>
      </c>
      <c r="M8" s="4" t="s">
        <v>22</v>
      </c>
      <c r="N8" s="4" t="s">
        <v>23</v>
      </c>
      <c r="O8" s="4" t="s">
        <v>24</v>
      </c>
      <c r="P8" s="4" t="s">
        <v>25</v>
      </c>
      <c r="Q8" s="4" t="s">
        <v>26</v>
      </c>
      <c r="R8" s="4" t="s">
        <v>27</v>
      </c>
      <c r="S8" s="4" t="s">
        <v>28</v>
      </c>
    </row>
    <row r="9" ht="84" customHeight="1" spans="1:19" x14ac:dyDescent="0.25">
      <c r="A9" s="2">
        <v>1</v>
      </c>
      <c r="B9" s="5" t="s">
        <v>29</v>
      </c>
      <c r="C9" s="5" t="s">
        <v>30</v>
      </c>
      <c r="D9" s="5" t="s">
        <v>31</v>
      </c>
      <c r="E9" s="5" t="s">
        <v>32</v>
      </c>
      <c r="F9" s="5">
        <v>24</v>
      </c>
      <c r="G9" s="5" t="s">
        <v>33</v>
      </c>
      <c r="H9" s="6"/>
      <c r="I9" s="6"/>
      <c r="J9" s="6"/>
      <c r="K9" s="6"/>
      <c r="L9" s="6"/>
      <c r="M9" s="7" t="str">
        <f>IF(ISNUMBER('Расчёт'!B9),'Расчёт'!B9,"")</f>
        <v/>
      </c>
      <c r="N9" s="7" t="str">
        <f>IF(ISNUMBER('Расчёт'!C9),'Расчёт'!C9,"")</f>
        <v/>
      </c>
      <c r="O9" s="5" t="s">
        <v>34</v>
      </c>
      <c r="P9" s="5" t="s">
        <v>35</v>
      </c>
      <c r="Q9" s="7">
        <f>IF(ISNUMBER('Расчёт'!D9),'Расчёт'!D9,"")</f>
        <v>0.24</v>
      </c>
      <c r="R9" s="5"/>
      <c r="S9" s="5" t="s">
        <v>36</v>
      </c>
    </row>
    <row r="10" ht="84" customHeight="1" spans="1:19" x14ac:dyDescent="0.25">
      <c r="A10" s="2">
        <v>2</v>
      </c>
      <c r="B10" s="5" t="s">
        <v>37</v>
      </c>
      <c r="C10" s="5" t="s">
        <v>38</v>
      </c>
      <c r="D10" s="5" t="s">
        <v>39</v>
      </c>
      <c r="E10" s="5"/>
      <c r="F10" s="5">
        <v>12</v>
      </c>
      <c r="G10" s="5" t="s">
        <v>40</v>
      </c>
      <c r="H10" s="6">
        <v>0.2</v>
      </c>
      <c r="I10" s="6">
        <v>0.2</v>
      </c>
      <c r="J10" s="6">
        <v>0.2</v>
      </c>
      <c r="K10" s="6"/>
      <c r="L10" s="6"/>
      <c r="M10" s="7">
        <f>IF(ISNUMBER('Расчёт'!B10),'Расчёт'!B10,"")</f>
        <v>0.04000000000000001</v>
      </c>
      <c r="N10" s="7">
        <f>IF(ISNUMBER('Расчёт'!C10),'Расчёт'!C10,"")</f>
        <v>0.09600000000000003</v>
      </c>
      <c r="O10" s="5" t="s">
        <v>41</v>
      </c>
      <c r="P10" s="5" t="s">
        <v>42</v>
      </c>
      <c r="Q10" s="7">
        <f>IF(ISNUMBER('Расчёт'!D10),'Расчёт'!D10,"")</f>
        <v>0.09600000000000003</v>
      </c>
      <c r="R10" s="5"/>
      <c r="S10" s="5" t="s">
        <v>43</v>
      </c>
    </row>
    <row r="11" ht="84" customHeight="1" spans="1:19" x14ac:dyDescent="0.25">
      <c r="A11" s="2">
        <v>3</v>
      </c>
      <c r="B11" s="5"/>
      <c r="C11" s="5"/>
      <c r="D11" s="5"/>
      <c r="E11" s="5"/>
      <c r="F11" s="5"/>
      <c r="G11" s="5"/>
      <c r="H11" s="6"/>
      <c r="I11" s="6"/>
      <c r="J11" s="6"/>
      <c r="K11" s="6"/>
      <c r="L11" s="6"/>
      <c r="M11" s="7" t="str">
        <f>IF(ISNUMBER('Расчёт'!B11),'Расчёт'!B11,"")</f>
        <v/>
      </c>
      <c r="N11" s="7" t="str">
        <f>IF(ISNUMBER('Расчёт'!C11),'Расчёт'!C11,"")</f>
        <v/>
      </c>
      <c r="O11" s="5"/>
      <c r="P11" s="5"/>
      <c r="Q11" s="7" t="str">
        <f>IF(ISNUMBER('Расчёт'!D11),'Расчёт'!D11,"")</f>
        <v/>
      </c>
      <c r="R11" s="5"/>
      <c r="S11" s="5"/>
    </row>
    <row r="12" ht="84" customHeight="1" spans="1:19" x14ac:dyDescent="0.25">
      <c r="A12" s="2">
        <v>4</v>
      </c>
      <c r="B12" s="5"/>
      <c r="C12" s="5"/>
      <c r="D12" s="5"/>
      <c r="E12" s="5"/>
      <c r="F12" s="5"/>
      <c r="G12" s="5"/>
      <c r="H12" s="6"/>
      <c r="I12" s="6"/>
      <c r="J12" s="6"/>
      <c r="K12" s="6"/>
      <c r="L12" s="6"/>
      <c r="M12" s="7" t="str">
        <f>IF(ISNUMBER('Расчёт'!B12),'Расчёт'!B12,"")</f>
        <v/>
      </c>
      <c r="N12" s="7" t="str">
        <f>IF(ISNUMBER('Расчёт'!C12),'Расчёт'!C12,"")</f>
        <v/>
      </c>
      <c r="O12" s="5"/>
      <c r="P12" s="5"/>
      <c r="Q12" s="7" t="str">
        <f>IF(ISNUMBER('Расчёт'!D12),'Расчёт'!D12,"")</f>
        <v/>
      </c>
      <c r="R12" s="5"/>
      <c r="S12" s="5"/>
    </row>
    <row r="13" ht="84" customHeight="1" spans="1:19" x14ac:dyDescent="0.25">
      <c r="A13" s="2">
        <v>5</v>
      </c>
      <c r="B13" s="5"/>
      <c r="C13" s="5"/>
      <c r="D13" s="5"/>
      <c r="E13" s="5"/>
      <c r="F13" s="5"/>
      <c r="G13" s="5"/>
      <c r="H13" s="6"/>
      <c r="I13" s="6"/>
      <c r="J13" s="6"/>
      <c r="K13" s="6"/>
      <c r="L13" s="6"/>
      <c r="M13" s="7" t="str">
        <f>IF(ISNUMBER('Расчёт'!B13),'Расчёт'!B13,"")</f>
        <v/>
      </c>
      <c r="N13" s="7" t="str">
        <f>IF(ISNUMBER('Расчёт'!C13),'Расчёт'!C13,"")</f>
        <v/>
      </c>
      <c r="O13" s="5"/>
      <c r="P13" s="5"/>
      <c r="Q13" s="7" t="str">
        <f>IF(ISNUMBER('Расчёт'!D13),'Расчёт'!D13,"")</f>
        <v/>
      </c>
      <c r="R13" s="5"/>
      <c r="S13" s="5"/>
    </row>
    <row r="14" ht="84" customHeight="1" spans="1:19" x14ac:dyDescent="0.25">
      <c r="A14" s="2">
        <v>6</v>
      </c>
      <c r="B14" s="5"/>
      <c r="C14" s="5"/>
      <c r="D14" s="5"/>
      <c r="E14" s="5"/>
      <c r="F14" s="5"/>
      <c r="G14" s="5"/>
      <c r="H14" s="6"/>
      <c r="I14" s="6"/>
      <c r="J14" s="6"/>
      <c r="K14" s="6"/>
      <c r="L14" s="6"/>
      <c r="M14" s="7" t="str">
        <f>IF(ISNUMBER('Расчёт'!B14),'Расчёт'!B14,"")</f>
        <v/>
      </c>
      <c r="N14" s="7" t="str">
        <f>IF(ISNUMBER('Расчёт'!C14),'Расчёт'!C14,"")</f>
        <v/>
      </c>
      <c r="O14" s="5"/>
      <c r="P14" s="5"/>
      <c r="Q14" s="7" t="str">
        <f>IF(ISNUMBER('Расчёт'!D14),'Расчёт'!D14,"")</f>
        <v/>
      </c>
      <c r="R14" s="5"/>
      <c r="S14" s="5"/>
    </row>
    <row r="15" ht="84" customHeight="1" spans="1:19" x14ac:dyDescent="0.25">
      <c r="A15" s="2">
        <v>7</v>
      </c>
      <c r="B15" s="5"/>
      <c r="C15" s="5"/>
      <c r="D15" s="5"/>
      <c r="E15" s="5"/>
      <c r="F15" s="5"/>
      <c r="G15" s="5"/>
      <c r="H15" s="6"/>
      <c r="I15" s="6"/>
      <c r="J15" s="6"/>
      <c r="K15" s="6"/>
      <c r="L15" s="6"/>
      <c r="M15" s="7" t="str">
        <f>IF(ISNUMBER('Расчёт'!B15),'Расчёт'!B15,"")</f>
        <v/>
      </c>
      <c r="N15" s="7" t="str">
        <f>IF(ISNUMBER('Расчёт'!C15),'Расчёт'!C15,"")</f>
        <v/>
      </c>
      <c r="O15" s="5"/>
      <c r="P15" s="5"/>
      <c r="Q15" s="7" t="str">
        <f>IF(ISNUMBER('Расчёт'!D15),'Расчёт'!D15,"")</f>
        <v/>
      </c>
      <c r="R15" s="5"/>
      <c r="S15" s="5"/>
    </row>
    <row r="16" ht="84" customHeight="1" spans="1:19" x14ac:dyDescent="0.25">
      <c r="A16" s="2">
        <v>8</v>
      </c>
      <c r="B16" s="5"/>
      <c r="C16" s="5"/>
      <c r="D16" s="5"/>
      <c r="E16" s="5"/>
      <c r="F16" s="5"/>
      <c r="G16" s="5"/>
      <c r="H16" s="6"/>
      <c r="I16" s="6"/>
      <c r="J16" s="6"/>
      <c r="K16" s="6"/>
      <c r="L16" s="6"/>
      <c r="M16" s="7" t="str">
        <f>IF(ISNUMBER('Расчёт'!B16),'Расчёт'!B16,"")</f>
        <v/>
      </c>
      <c r="N16" s="7" t="str">
        <f>IF(ISNUMBER('Расчёт'!C16),'Расчёт'!C16,"")</f>
        <v/>
      </c>
      <c r="O16" s="5"/>
      <c r="P16" s="5"/>
      <c r="Q16" s="7" t="str">
        <f>IF(ISNUMBER('Расчёт'!D16),'Расчёт'!D16,"")</f>
        <v/>
      </c>
      <c r="R16" s="5"/>
      <c r="S16" s="5"/>
    </row>
    <row r="17" ht="84" customHeight="1" spans="1:19" x14ac:dyDescent="0.25">
      <c r="A17" s="2">
        <v>9</v>
      </c>
      <c r="B17" s="5"/>
      <c r="C17" s="5"/>
      <c r="D17" s="5"/>
      <c r="E17" s="5"/>
      <c r="F17" s="5"/>
      <c r="G17" s="5"/>
      <c r="H17" s="6"/>
      <c r="I17" s="6"/>
      <c r="J17" s="6"/>
      <c r="K17" s="6"/>
      <c r="L17" s="6"/>
      <c r="M17" s="7" t="str">
        <f>IF(ISNUMBER('Расчёт'!B17),'Расчёт'!B17,"")</f>
        <v/>
      </c>
      <c r="N17" s="7" t="str">
        <f>IF(ISNUMBER('Расчёт'!C17),'Расчёт'!C17,"")</f>
        <v/>
      </c>
      <c r="O17" s="5"/>
      <c r="P17" s="5"/>
      <c r="Q17" s="7" t="str">
        <f>IF(ISNUMBER('Расчёт'!D17),'Расчёт'!D17,"")</f>
        <v/>
      </c>
      <c r="R17" s="5"/>
      <c r="S17" s="5"/>
    </row>
    <row r="18" ht="84" customHeight="1" spans="1:19" x14ac:dyDescent="0.25">
      <c r="A18" s="2">
        <v>10</v>
      </c>
      <c r="B18" s="5"/>
      <c r="C18" s="5"/>
      <c r="D18" s="5"/>
      <c r="E18" s="5"/>
      <c r="F18" s="5"/>
      <c r="G18" s="5"/>
      <c r="H18" s="6"/>
      <c r="I18" s="6"/>
      <c r="J18" s="6"/>
      <c r="K18" s="6"/>
      <c r="L18" s="6"/>
      <c r="M18" s="7" t="str">
        <f>IF(ISNUMBER('Расчёт'!B18),'Расчёт'!B18,"")</f>
        <v/>
      </c>
      <c r="N18" s="7" t="str">
        <f>IF(ISNUMBER('Расчёт'!C18),'Расчёт'!C18,"")</f>
        <v/>
      </c>
      <c r="O18" s="5"/>
      <c r="P18" s="5"/>
      <c r="Q18" s="7" t="str">
        <f>IF(ISNUMBER('Расчёт'!D18),'Расчёт'!D18,"")</f>
        <v/>
      </c>
      <c r="R18" s="5"/>
      <c r="S18" s="5"/>
    </row>
    <row r="19" ht="84" customHeight="1" spans="1:19" x14ac:dyDescent="0.25">
      <c r="A19" s="2">
        <v>11</v>
      </c>
      <c r="B19" s="5"/>
      <c r="C19" s="5"/>
      <c r="D19" s="5"/>
      <c r="E19" s="5"/>
      <c r="F19" s="5"/>
      <c r="G19" s="5"/>
      <c r="H19" s="6"/>
      <c r="I19" s="6"/>
      <c r="J19" s="6"/>
      <c r="K19" s="6"/>
      <c r="L19" s="6"/>
      <c r="M19" s="7" t="str">
        <f>IF(ISNUMBER('Расчёт'!B19),'Расчёт'!B19,"")</f>
        <v/>
      </c>
      <c r="N19" s="7" t="str">
        <f>IF(ISNUMBER('Расчёт'!C19),'Расчёт'!C19,"")</f>
        <v/>
      </c>
      <c r="O19" s="5"/>
      <c r="P19" s="5"/>
      <c r="Q19" s="7" t="str">
        <f>IF(ISNUMBER('Расчёт'!D19),'Расчёт'!D19,"")</f>
        <v/>
      </c>
      <c r="R19" s="5"/>
      <c r="S19" s="5"/>
    </row>
    <row r="20" ht="84" customHeight="1" spans="1:19" x14ac:dyDescent="0.25">
      <c r="A20" s="2">
        <v>12</v>
      </c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7" t="str">
        <f>IF(ISNUMBER('Расчёт'!B20),'Расчёт'!B20,"")</f>
        <v/>
      </c>
      <c r="N20" s="7" t="str">
        <f>IF(ISNUMBER('Расчёт'!C20),'Расчёт'!C20,"")</f>
        <v/>
      </c>
      <c r="O20" s="5"/>
      <c r="P20" s="5"/>
      <c r="Q20" s="7" t="str">
        <f>IF(ISNUMBER('Расчёт'!D20),'Расчёт'!D20,"")</f>
        <v/>
      </c>
      <c r="R20" s="5"/>
      <c r="S20" s="5"/>
    </row>
  </sheetData>
  <mergeCells count="5">
    <mergeCell ref="A2:E2"/>
    <mergeCell ref="C4:E4"/>
    <mergeCell ref="C5:E5"/>
    <mergeCell ref="B6:J6"/>
    <mergeCell ref="B7:J7"/>
  </mergeCells>
  <dataValidations count="8">
    <dataValidation type="whole" operator="greaterThanOrEqual" allowBlank="1" sqref="F10:F20">
      <formula1>0</formula1>
    </dataValidation>
    <dataValidation type="whole" operator="greaterThanOrEqual" allowBlank="1" sqref="F9:F20">
      <formula1>0</formula1>
    </dataValidation>
    <dataValidation type="list" allowBlank="1" sqref="G10:G20">
      <formula1>"Прямоугольник,Кольцо,Количество"</formula1>
    </dataValidation>
    <dataValidation type="list" allowBlank="1" sqref="G9:G20">
      <formula1>"Прямоугольник,Кольцо,Количество"</formula1>
    </dataValidation>
    <dataValidation type="decimal" operator="greaterThanOrEqual" allowBlank="1" sqref="H10:L20">
      <formula1>0</formula1>
    </dataValidation>
    <dataValidation type="decimal" operator="greaterThanOrEqual" allowBlank="1" sqref="H9:L20">
      <formula1>0</formula1>
    </dataValidation>
    <dataValidation type="list" allowBlank="1" sqref="P10:P20">
      <formula1>"м³,100 шт.,100 отверстий"</formula1>
    </dataValidation>
    <dataValidation type="list" allowBlank="1" sqref="P9:P20">
      <formula1>"м³,100 шт.,100 отверстий"</formula1>
    </dataValidation>
  </dataValidations>
  <pageMargins left="0.25" right="0.25" top="0.4" bottom="0.4" header="0.2" footer="0.2"/>
  <pageSetup paperSize="8" orientation="landscape" fitToWidth="2" fitToHeight="0"/>
  <headerFooter>
    <oddFooter>Заделка отверстий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3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2" width="33" customWidth="1"/>
    <col min="3" max="3" width="23" customWidth="1"/>
    <col min="4" max="4" width="19" customWidth="1"/>
    <col min="5" max="5" width="44" customWidth="1"/>
  </cols>
  <sheetData>
    <row r="2" ht="30" customHeight="1" spans="1:5" x14ac:dyDescent="0.25">
      <c r="A2" s="1" t="s">
        <v>44</v>
      </c>
      <c r="B2" s="1"/>
      <c r="C2" s="1"/>
      <c r="D2" s="1"/>
      <c r="E2" s="1"/>
    </row>
    <row r="8" ht="52" customHeight="1" spans="1:5" x14ac:dyDescent="0.25">
      <c r="A8" s="4" t="s">
        <v>45</v>
      </c>
      <c r="B8" s="4" t="s">
        <v>46</v>
      </c>
      <c r="C8" s="4" t="s">
        <v>47</v>
      </c>
      <c r="D8" s="4" t="s">
        <v>48</v>
      </c>
      <c r="E8" s="4" t="s">
        <v>49</v>
      </c>
    </row>
    <row r="9" ht="48" customHeight="1" spans="1:5" x14ac:dyDescent="0.25">
      <c r="A9" s="2" t="s">
        <v>50</v>
      </c>
      <c r="B9" s="2" t="s">
        <v>51</v>
      </c>
      <c r="C9" s="2" t="s">
        <v>52</v>
      </c>
      <c r="D9" s="2" t="s">
        <v>42</v>
      </c>
      <c r="E9" s="2" t="s">
        <v>53</v>
      </c>
    </row>
    <row r="10" ht="48" customHeight="1" spans="1:5" x14ac:dyDescent="0.25">
      <c r="A10" s="2" t="s">
        <v>54</v>
      </c>
      <c r="B10" s="2" t="s">
        <v>51</v>
      </c>
      <c r="C10" s="2" t="s">
        <v>55</v>
      </c>
      <c r="D10" s="2" t="s">
        <v>42</v>
      </c>
      <c r="E10" s="2" t="s">
        <v>53</v>
      </c>
    </row>
    <row r="11" ht="48" customHeight="1" spans="1:5" x14ac:dyDescent="0.25">
      <c r="A11" s="2" t="s">
        <v>56</v>
      </c>
      <c r="B11" s="2" t="s">
        <v>51</v>
      </c>
      <c r="C11" s="2" t="s">
        <v>57</v>
      </c>
      <c r="D11" s="2" t="s">
        <v>42</v>
      </c>
      <c r="E11" s="2" t="s">
        <v>58</v>
      </c>
    </row>
    <row r="12" ht="48" customHeight="1" spans="1:5" x14ac:dyDescent="0.25">
      <c r="A12" s="2" t="s">
        <v>59</v>
      </c>
      <c r="B12" s="2" t="s">
        <v>51</v>
      </c>
      <c r="C12" s="2" t="s">
        <v>60</v>
      </c>
      <c r="D12" s="2" t="s">
        <v>42</v>
      </c>
      <c r="E12" s="2" t="s">
        <v>53</v>
      </c>
    </row>
    <row r="13" ht="48" customHeight="1" spans="1:5" x14ac:dyDescent="0.25">
      <c r="A13" s="2" t="s">
        <v>61</v>
      </c>
      <c r="B13" s="2" t="s">
        <v>62</v>
      </c>
      <c r="C13" s="2" t="s">
        <v>41</v>
      </c>
      <c r="D13" s="2" t="s">
        <v>42</v>
      </c>
      <c r="E13" s="2" t="s">
        <v>63</v>
      </c>
    </row>
    <row r="14" ht="48" customHeight="1" spans="1:5" x14ac:dyDescent="0.25">
      <c r="A14" s="2" t="s">
        <v>64</v>
      </c>
      <c r="B14" s="2" t="s">
        <v>62</v>
      </c>
      <c r="C14" s="2" t="s">
        <v>65</v>
      </c>
      <c r="D14" s="2" t="s">
        <v>42</v>
      </c>
      <c r="E14" s="2" t="s">
        <v>53</v>
      </c>
    </row>
    <row r="15" ht="48" customHeight="1" spans="1:5" x14ac:dyDescent="0.25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70</v>
      </c>
    </row>
    <row r="16" ht="48" customHeight="1" spans="1:5" x14ac:dyDescent="0.25">
      <c r="A16" s="2" t="s">
        <v>71</v>
      </c>
      <c r="B16" s="2" t="s">
        <v>67</v>
      </c>
      <c r="C16" s="2" t="s">
        <v>72</v>
      </c>
      <c r="D16" s="2" t="s">
        <v>69</v>
      </c>
      <c r="E16" s="2" t="s">
        <v>73</v>
      </c>
    </row>
    <row r="17" ht="48" customHeight="1" spans="1:5" x14ac:dyDescent="0.25">
      <c r="A17" s="2" t="s">
        <v>74</v>
      </c>
      <c r="B17" s="2" t="s">
        <v>31</v>
      </c>
      <c r="C17" s="2" t="s">
        <v>34</v>
      </c>
      <c r="D17" s="2" t="s">
        <v>35</v>
      </c>
      <c r="E17" s="2" t="s">
        <v>75</v>
      </c>
    </row>
    <row r="20" ht="60" customHeight="1" spans="1:5" x14ac:dyDescent="0.25">
      <c r="A20" s="2" t="s">
        <v>76</v>
      </c>
      <c r="B20" s="2"/>
      <c r="C20" s="2"/>
      <c r="D20" s="2"/>
      <c r="E20" s="2"/>
    </row>
    <row r="22" spans="1:1" x14ac:dyDescent="0.25">
      <c r="A22" s="2" t="s">
        <v>77</v>
      </c>
    </row>
    <row r="23" spans="1:1" x14ac:dyDescent="0.25">
      <c r="A23" s="2" t="s">
        <v>78</v>
      </c>
    </row>
  </sheetData>
  <mergeCells count="2">
    <mergeCell ref="A2:E2"/>
    <mergeCell ref="A20:E20"/>
  </mergeCells>
  <hyperlinks>
    <hyperlink ref="A22" r:id="rId1"/>
    <hyperlink ref="A23" r:id="rId2"/>
  </hyperlinks>
  <pageMargins left="0.25" right="0.25" top="0.4" bottom="0.4" header="0.2" footer="0.2"/>
  <pageSetup paperSize="8" orientation="landscape" fitToWidth="1" fitToHeight="0"/>
  <headerFooter>
    <oddFooter>Заделка отверстий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7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2" max="3" width="21" customWidth="1"/>
    <col min="4" max="5" width="20" customWidth="1"/>
    <col min="6" max="6" width="21" customWidth="1"/>
    <col min="7" max="7" width="20" customWidth="1"/>
    <col min="8" max="8" width="21" customWidth="1"/>
    <col min="9" max="9" width="20" customWidth="1"/>
    <col min="10" max="10" width="21" customWidth="1"/>
  </cols>
  <sheetData>
    <row r="2" ht="30" customHeight="1" spans="1:5" x14ac:dyDescent="0.25">
      <c r="A2" s="1" t="s">
        <v>79</v>
      </c>
      <c r="B2" s="1"/>
      <c r="C2" s="1"/>
      <c r="D2" s="1"/>
      <c r="E2" s="1"/>
    </row>
    <row r="5" ht="28" customHeight="1" spans="1:10" x14ac:dyDescent="0.25">
      <c r="A5" s="2"/>
      <c r="B5" s="2" t="s">
        <v>80</v>
      </c>
      <c r="C5" s="2"/>
      <c r="D5" s="2"/>
      <c r="E5" s="2"/>
      <c r="F5" s="2"/>
      <c r="G5" s="2"/>
      <c r="H5" s="2"/>
      <c r="I5" s="2"/>
      <c r="J5" s="2"/>
    </row>
    <row r="6" ht="28" customHeight="1" spans="1:10" x14ac:dyDescent="0.25">
      <c r="A6" s="2"/>
      <c r="B6" s="2" t="s">
        <v>81</v>
      </c>
      <c r="C6" s="2"/>
      <c r="D6" s="2"/>
      <c r="E6" s="2"/>
      <c r="F6" s="2"/>
      <c r="G6" s="2"/>
      <c r="H6" s="2"/>
      <c r="I6" s="2"/>
      <c r="J6" s="2"/>
    </row>
    <row r="7" ht="28" customHeight="1" spans="1:10" x14ac:dyDescent="0.25">
      <c r="A7" s="2"/>
      <c r="B7" s="2" t="s">
        <v>82</v>
      </c>
      <c r="C7" s="2"/>
      <c r="D7" s="2"/>
      <c r="E7" s="2"/>
      <c r="F7" s="2"/>
      <c r="G7" s="2"/>
      <c r="H7" s="2"/>
      <c r="I7" s="2"/>
      <c r="J7" s="2"/>
    </row>
    <row r="8" ht="52" customHeight="1" spans="1:10" x14ac:dyDescent="0.25">
      <c r="A8" s="4" t="s">
        <v>83</v>
      </c>
      <c r="B8" s="4" t="s">
        <v>22</v>
      </c>
      <c r="C8" s="4" t="s">
        <v>84</v>
      </c>
      <c r="D8" s="4" t="s">
        <v>26</v>
      </c>
      <c r="E8" s="4" t="s">
        <v>85</v>
      </c>
      <c r="F8" s="4" t="s">
        <v>86</v>
      </c>
      <c r="G8" s="4" t="s">
        <v>87</v>
      </c>
      <c r="H8" s="4" t="s">
        <v>88</v>
      </c>
      <c r="I8" s="4" t="s">
        <v>89</v>
      </c>
      <c r="J8" s="4" t="s">
        <v>90</v>
      </c>
    </row>
    <row r="9" ht="31" customHeight="1" spans="1:10" x14ac:dyDescent="0.25">
      <c r="A9" s="2">
        <v>1</v>
      </c>
      <c r="B9" s="7" t="str">
        <f>IF('ВОР'!G9="Прямоугольник",IF(COUNT('ВОР'!H9:I9)=2,'ВОР'!H9*'ВОР'!I9,""),IF('ВОР'!G9="Кольцо",IF(COUNT('ВОР'!K9:L9)=2,IF('ВОР'!K9&gt;='ВОР'!L9,PI()/4*('ВОР'!K9^2-'ВОР'!L9^2),"Уточнить диаметры"),""),""))</f>
        <v/>
      </c>
      <c r="C9" s="7" t="str">
        <f>IF(AND(ISNUMBER(B9),ISNUMBER('ВОР'!F9),ISNUMBER('ВОР'!J9)),B9*'ВОР'!F9*'ВОР'!J9,"")</f>
        <v/>
      </c>
      <c r="D9" s="7">
        <f>IF('ВОР'!P9="м³",IF(ISNUMBER(C9),C9,""),IF(OR('ВОР'!P9="100 шт.",'ВОР'!P9="100 отверстий"),IF(ISNUMBER('ВОР'!F9),'ВОР'!F9/100,""),""))</f>
        <v>0.24</v>
      </c>
      <c r="E9" s="6"/>
      <c r="F9" s="7" t="str">
        <f>IF(AND('ВОР'!P9="м³",ISNUMBER(C9),ISNUMBER(E9)),C9*E9,"")</f>
        <v/>
      </c>
      <c r="G9" s="6">
        <v>78.66</v>
      </c>
      <c r="H9" s="7">
        <f>IF(AND(ISNUMBER(D9),ISNUMBER(G9)),D9*G9,"")</f>
        <v>18.8784</v>
      </c>
      <c r="I9" s="6">
        <v>0.2</v>
      </c>
      <c r="J9" s="7">
        <f>IF(AND(ISNUMBER(D9),ISNUMBER(I9)),D9*I9,"")</f>
        <v>0.048</v>
      </c>
    </row>
    <row r="10" ht="31" customHeight="1" spans="1:10" x14ac:dyDescent="0.25">
      <c r="A10" s="2">
        <v>2</v>
      </c>
      <c r="B10" s="7">
        <f>IF('ВОР'!G10="Прямоугольник",IF(COUNT('ВОР'!H10:I10)=2,'ВОР'!H10*'ВОР'!I10,""),IF('ВОР'!G10="Кольцо",IF(COUNT('ВОР'!K10:L10)=2,IF('ВОР'!K10&gt;='ВОР'!L10,PI()/4*('ВОР'!K10^2-'ВОР'!L10^2),"Уточнить диаметры"),""),""))</f>
        <v>0.04000000000000001</v>
      </c>
      <c r="C10" s="7">
        <f>IF(AND(ISNUMBER(B10),ISNUMBER('ВОР'!F10),ISNUMBER('ВОР'!J10)),B10*'ВОР'!F10*'ВОР'!J10,"")</f>
        <v>0.09600000000000003</v>
      </c>
      <c r="D10" s="7">
        <f>IF('ВОР'!P10="м³",IF(ISNUMBER(C10),C10,""),IF(OR('ВОР'!P10="100 шт.",'ВОР'!P10="100 отверстий"),IF(ISNUMBER('ВОР'!F10),'ВОР'!F10/100,""),""))</f>
        <v>0.09600000000000003</v>
      </c>
      <c r="E10" s="6">
        <v>1.04</v>
      </c>
      <c r="F10" s="7">
        <f>IF(AND('ВОР'!P10="м³",ISNUMBER(C10),ISNUMBER(E10)),C10*E10,"")</f>
        <v>0.09984000000000004</v>
      </c>
      <c r="G10" s="6">
        <v>75.22</v>
      </c>
      <c r="H10" s="7">
        <f>IF(AND(ISNUMBER(D10),ISNUMBER(G10)),D10*G10,"")</f>
        <v>7.221120000000002</v>
      </c>
      <c r="I10" s="6"/>
      <c r="J10" s="7" t="str">
        <f>IF(AND(ISNUMBER(D10),ISNUMBER(I10)),D10*I10,"")</f>
        <v/>
      </c>
    </row>
    <row r="11" ht="31" customHeight="1" spans="1:10" x14ac:dyDescent="0.25">
      <c r="A11" s="2">
        <v>3</v>
      </c>
      <c r="B11" s="7" t="str">
        <f>IF('ВОР'!G11="Прямоугольник",IF(COUNT('ВОР'!H11:I11)=2,'ВОР'!H11*'ВОР'!I11,""),IF('ВОР'!G11="Кольцо",IF(COUNT('ВОР'!K11:L11)=2,IF('ВОР'!K11&gt;='ВОР'!L11,PI()/4*('ВОР'!K11^2-'ВОР'!L11^2),"Уточнить диаметры"),""),""))</f>
        <v/>
      </c>
      <c r="C11" s="7" t="str">
        <f>IF(AND(ISNUMBER(B11),ISNUMBER('ВОР'!F11),ISNUMBER('ВОР'!J11)),B11*'ВОР'!F11*'ВОР'!J11,"")</f>
        <v/>
      </c>
      <c r="D11" s="7" t="str">
        <f>IF('ВОР'!P11="м³",IF(ISNUMBER(C11),C11,""),IF(OR('ВОР'!P11="100 шт.",'ВОР'!P11="100 отверстий"),IF(ISNUMBER('ВОР'!F11),'ВОР'!F11/100,""),""))</f>
        <v/>
      </c>
      <c r="E11" s="6"/>
      <c r="F11" s="7" t="str">
        <f>IF(AND('ВОР'!P11="м³",ISNUMBER(C11),ISNUMBER(E11)),C11*E11,"")</f>
        <v/>
      </c>
      <c r="G11" s="6"/>
      <c r="H11" s="7" t="str">
        <f>IF(AND(ISNUMBER(D11),ISNUMBER(G11)),D11*G11,"")</f>
        <v/>
      </c>
      <c r="I11" s="6"/>
      <c r="J11" s="7" t="str">
        <f>IF(AND(ISNUMBER(D11),ISNUMBER(I11)),D11*I11,"")</f>
        <v/>
      </c>
    </row>
    <row r="12" ht="31" customHeight="1" spans="1:10" x14ac:dyDescent="0.25">
      <c r="A12" s="2">
        <v>4</v>
      </c>
      <c r="B12" s="7" t="str">
        <f>IF('ВОР'!G12="Прямоугольник",IF(COUNT('ВОР'!H12:I12)=2,'ВОР'!H12*'ВОР'!I12,""),IF('ВОР'!G12="Кольцо",IF(COUNT('ВОР'!K12:L12)=2,IF('ВОР'!K12&gt;='ВОР'!L12,PI()/4*('ВОР'!K12^2-'ВОР'!L12^2),"Уточнить диаметры"),""),""))</f>
        <v/>
      </c>
      <c r="C12" s="7" t="str">
        <f>IF(AND(ISNUMBER(B12),ISNUMBER('ВОР'!F12),ISNUMBER('ВОР'!J12)),B12*'ВОР'!F12*'ВОР'!J12,"")</f>
        <v/>
      </c>
      <c r="D12" s="7" t="str">
        <f>IF('ВОР'!P12="м³",IF(ISNUMBER(C12),C12,""),IF(OR('ВОР'!P12="100 шт.",'ВОР'!P12="100 отверстий"),IF(ISNUMBER('ВОР'!F12),'ВОР'!F12/100,""),""))</f>
        <v/>
      </c>
      <c r="E12" s="6"/>
      <c r="F12" s="7" t="str">
        <f>IF(AND('ВОР'!P12="м³",ISNUMBER(C12),ISNUMBER(E12)),C12*E12,"")</f>
        <v/>
      </c>
      <c r="G12" s="6"/>
      <c r="H12" s="7" t="str">
        <f>IF(AND(ISNUMBER(D12),ISNUMBER(G12)),D12*G12,"")</f>
        <v/>
      </c>
      <c r="I12" s="6"/>
      <c r="J12" s="7" t="str">
        <f>IF(AND(ISNUMBER(D12),ISNUMBER(I12)),D12*I12,"")</f>
        <v/>
      </c>
    </row>
    <row r="13" ht="31" customHeight="1" spans="1:10" x14ac:dyDescent="0.25">
      <c r="A13" s="2">
        <v>5</v>
      </c>
      <c r="B13" s="7" t="str">
        <f>IF('ВОР'!G13="Прямоугольник",IF(COUNT('ВОР'!H13:I13)=2,'ВОР'!H13*'ВОР'!I13,""),IF('ВОР'!G13="Кольцо",IF(COUNT('ВОР'!K13:L13)=2,IF('ВОР'!K13&gt;='ВОР'!L13,PI()/4*('ВОР'!K13^2-'ВОР'!L13^2),"Уточнить диаметры"),""),""))</f>
        <v/>
      </c>
      <c r="C13" s="7" t="str">
        <f>IF(AND(ISNUMBER(B13),ISNUMBER('ВОР'!F13),ISNUMBER('ВОР'!J13)),B13*'ВОР'!F13*'ВОР'!J13,"")</f>
        <v/>
      </c>
      <c r="D13" s="7" t="str">
        <f>IF('ВОР'!P13="м³",IF(ISNUMBER(C13),C13,""),IF(OR('ВОР'!P13="100 шт.",'ВОР'!P13="100 отверстий"),IF(ISNUMBER('ВОР'!F13),'ВОР'!F13/100,""),""))</f>
        <v/>
      </c>
      <c r="E13" s="6"/>
      <c r="F13" s="7" t="str">
        <f>IF(AND('ВОР'!P13="м³",ISNUMBER(C13),ISNUMBER(E13)),C13*E13,"")</f>
        <v/>
      </c>
      <c r="G13" s="6"/>
      <c r="H13" s="7" t="str">
        <f>IF(AND(ISNUMBER(D13),ISNUMBER(G13)),D13*G13,"")</f>
        <v/>
      </c>
      <c r="I13" s="6"/>
      <c r="J13" s="7" t="str">
        <f>IF(AND(ISNUMBER(D13),ISNUMBER(I13)),D13*I13,"")</f>
        <v/>
      </c>
    </row>
    <row r="14" ht="31" customHeight="1" spans="1:10" x14ac:dyDescent="0.25">
      <c r="A14" s="2">
        <v>6</v>
      </c>
      <c r="B14" s="7" t="str">
        <f>IF('ВОР'!G14="Прямоугольник",IF(COUNT('ВОР'!H14:I14)=2,'ВОР'!H14*'ВОР'!I14,""),IF('ВОР'!G14="Кольцо",IF(COUNT('ВОР'!K14:L14)=2,IF('ВОР'!K14&gt;='ВОР'!L14,PI()/4*('ВОР'!K14^2-'ВОР'!L14^2),"Уточнить диаметры"),""),""))</f>
        <v/>
      </c>
      <c r="C14" s="7" t="str">
        <f>IF(AND(ISNUMBER(B14),ISNUMBER('ВОР'!F14),ISNUMBER('ВОР'!J14)),B14*'ВОР'!F14*'ВОР'!J14,"")</f>
        <v/>
      </c>
      <c r="D14" s="7" t="str">
        <f>IF('ВОР'!P14="м³",IF(ISNUMBER(C14),C14,""),IF(OR('ВОР'!P14="100 шт.",'ВОР'!P14="100 отверстий"),IF(ISNUMBER('ВОР'!F14),'ВОР'!F14/100,""),""))</f>
        <v/>
      </c>
      <c r="E14" s="6"/>
      <c r="F14" s="7" t="str">
        <f>IF(AND('ВОР'!P14="м³",ISNUMBER(C14),ISNUMBER(E14)),C14*E14,"")</f>
        <v/>
      </c>
      <c r="G14" s="6"/>
      <c r="H14" s="7" t="str">
        <f>IF(AND(ISNUMBER(D14),ISNUMBER(G14)),D14*G14,"")</f>
        <v/>
      </c>
      <c r="I14" s="6"/>
      <c r="J14" s="7" t="str">
        <f>IF(AND(ISNUMBER(D14),ISNUMBER(I14)),D14*I14,"")</f>
        <v/>
      </c>
    </row>
    <row r="15" ht="31" customHeight="1" spans="1:10" x14ac:dyDescent="0.25">
      <c r="A15" s="2">
        <v>7</v>
      </c>
      <c r="B15" s="7" t="str">
        <f>IF('ВОР'!G15="Прямоугольник",IF(COUNT('ВОР'!H15:I15)=2,'ВОР'!H15*'ВОР'!I15,""),IF('ВОР'!G15="Кольцо",IF(COUNT('ВОР'!K15:L15)=2,IF('ВОР'!K15&gt;='ВОР'!L15,PI()/4*('ВОР'!K15^2-'ВОР'!L15^2),"Уточнить диаметры"),""),""))</f>
        <v/>
      </c>
      <c r="C15" s="7" t="str">
        <f>IF(AND(ISNUMBER(B15),ISNUMBER('ВОР'!F15),ISNUMBER('ВОР'!J15)),B15*'ВОР'!F15*'ВОР'!J15,"")</f>
        <v/>
      </c>
      <c r="D15" s="7" t="str">
        <f>IF('ВОР'!P15="м³",IF(ISNUMBER(C15),C15,""),IF(OR('ВОР'!P15="100 шт.",'ВОР'!P15="100 отверстий"),IF(ISNUMBER('ВОР'!F15),'ВОР'!F15/100,""),""))</f>
        <v/>
      </c>
      <c r="E15" s="6"/>
      <c r="F15" s="7" t="str">
        <f>IF(AND('ВОР'!P15="м³",ISNUMBER(C15),ISNUMBER(E15)),C15*E15,"")</f>
        <v/>
      </c>
      <c r="G15" s="6"/>
      <c r="H15" s="7" t="str">
        <f>IF(AND(ISNUMBER(D15),ISNUMBER(G15)),D15*G15,"")</f>
        <v/>
      </c>
      <c r="I15" s="6"/>
      <c r="J15" s="7" t="str">
        <f>IF(AND(ISNUMBER(D15),ISNUMBER(I15)),D15*I15,"")</f>
        <v/>
      </c>
    </row>
    <row r="16" ht="31" customHeight="1" spans="1:10" x14ac:dyDescent="0.25">
      <c r="A16" s="2">
        <v>8</v>
      </c>
      <c r="B16" s="7" t="str">
        <f>IF('ВОР'!G16="Прямоугольник",IF(COUNT('ВОР'!H16:I16)=2,'ВОР'!H16*'ВОР'!I16,""),IF('ВОР'!G16="Кольцо",IF(COUNT('ВОР'!K16:L16)=2,IF('ВОР'!K16&gt;='ВОР'!L16,PI()/4*('ВОР'!K16^2-'ВОР'!L16^2),"Уточнить диаметры"),""),""))</f>
        <v/>
      </c>
      <c r="C16" s="7" t="str">
        <f>IF(AND(ISNUMBER(B16),ISNUMBER('ВОР'!F16),ISNUMBER('ВОР'!J16)),B16*'ВОР'!F16*'ВОР'!J16,"")</f>
        <v/>
      </c>
      <c r="D16" s="7" t="str">
        <f>IF('ВОР'!P16="м³",IF(ISNUMBER(C16),C16,""),IF(OR('ВОР'!P16="100 шт.",'ВОР'!P16="100 отверстий"),IF(ISNUMBER('ВОР'!F16),'ВОР'!F16/100,""),""))</f>
        <v/>
      </c>
      <c r="E16" s="6"/>
      <c r="F16" s="7" t="str">
        <f>IF(AND('ВОР'!P16="м³",ISNUMBER(C16),ISNUMBER(E16)),C16*E16,"")</f>
        <v/>
      </c>
      <c r="G16" s="6"/>
      <c r="H16" s="7" t="str">
        <f>IF(AND(ISNUMBER(D16),ISNUMBER(G16)),D16*G16,"")</f>
        <v/>
      </c>
      <c r="I16" s="6"/>
      <c r="J16" s="7" t="str">
        <f>IF(AND(ISNUMBER(D16),ISNUMBER(I16)),D16*I16,"")</f>
        <v/>
      </c>
    </row>
    <row r="17" ht="31" customHeight="1" spans="1:10" x14ac:dyDescent="0.25">
      <c r="A17" s="2">
        <v>9</v>
      </c>
      <c r="B17" s="7" t="str">
        <f>IF('ВОР'!G17="Прямоугольник",IF(COUNT('ВОР'!H17:I17)=2,'ВОР'!H17*'ВОР'!I17,""),IF('ВОР'!G17="Кольцо",IF(COUNT('ВОР'!K17:L17)=2,IF('ВОР'!K17&gt;='ВОР'!L17,PI()/4*('ВОР'!K17^2-'ВОР'!L17^2),"Уточнить диаметры"),""),""))</f>
        <v/>
      </c>
      <c r="C17" s="7" t="str">
        <f>IF(AND(ISNUMBER(B17),ISNUMBER('ВОР'!F17),ISNUMBER('ВОР'!J17)),B17*'ВОР'!F17*'ВОР'!J17,"")</f>
        <v/>
      </c>
      <c r="D17" s="7" t="str">
        <f>IF('ВОР'!P17="м³",IF(ISNUMBER(C17),C17,""),IF(OR('ВОР'!P17="100 шт.",'ВОР'!P17="100 отверстий"),IF(ISNUMBER('ВОР'!F17),'ВОР'!F17/100,""),""))</f>
        <v/>
      </c>
      <c r="E17" s="6"/>
      <c r="F17" s="7" t="str">
        <f>IF(AND('ВОР'!P17="м³",ISNUMBER(C17),ISNUMBER(E17)),C17*E17,"")</f>
        <v/>
      </c>
      <c r="G17" s="6"/>
      <c r="H17" s="7" t="str">
        <f>IF(AND(ISNUMBER(D17),ISNUMBER(G17)),D17*G17,"")</f>
        <v/>
      </c>
      <c r="I17" s="6"/>
      <c r="J17" s="7" t="str">
        <f>IF(AND(ISNUMBER(D17),ISNUMBER(I17)),D17*I17,"")</f>
        <v/>
      </c>
    </row>
    <row r="18" ht="31" customHeight="1" spans="1:10" x14ac:dyDescent="0.25">
      <c r="A18" s="2">
        <v>10</v>
      </c>
      <c r="B18" s="7" t="str">
        <f>IF('ВОР'!G18="Прямоугольник",IF(COUNT('ВОР'!H18:I18)=2,'ВОР'!H18*'ВОР'!I18,""),IF('ВОР'!G18="Кольцо",IF(COUNT('ВОР'!K18:L18)=2,IF('ВОР'!K18&gt;='ВОР'!L18,PI()/4*('ВОР'!K18^2-'ВОР'!L18^2),"Уточнить диаметры"),""),""))</f>
        <v/>
      </c>
      <c r="C18" s="7" t="str">
        <f>IF(AND(ISNUMBER(B18),ISNUMBER('ВОР'!F18),ISNUMBER('ВОР'!J18)),B18*'ВОР'!F18*'ВОР'!J18,"")</f>
        <v/>
      </c>
      <c r="D18" s="7" t="str">
        <f>IF('ВОР'!P18="м³",IF(ISNUMBER(C18),C18,""),IF(OR('ВОР'!P18="100 шт.",'ВОР'!P18="100 отверстий"),IF(ISNUMBER('ВОР'!F18),'ВОР'!F18/100,""),""))</f>
        <v/>
      </c>
      <c r="E18" s="6"/>
      <c r="F18" s="7" t="str">
        <f>IF(AND('ВОР'!P18="м³",ISNUMBER(C18),ISNUMBER(E18)),C18*E18,"")</f>
        <v/>
      </c>
      <c r="G18" s="6"/>
      <c r="H18" s="7" t="str">
        <f>IF(AND(ISNUMBER(D18),ISNUMBER(G18)),D18*G18,"")</f>
        <v/>
      </c>
      <c r="I18" s="6"/>
      <c r="J18" s="7" t="str">
        <f>IF(AND(ISNUMBER(D18),ISNUMBER(I18)),D18*I18,"")</f>
        <v/>
      </c>
    </row>
    <row r="19" ht="31" customHeight="1" spans="1:10" x14ac:dyDescent="0.25">
      <c r="A19" s="2">
        <v>11</v>
      </c>
      <c r="B19" s="7" t="str">
        <f>IF('ВОР'!G19="Прямоугольник",IF(COUNT('ВОР'!H19:I19)=2,'ВОР'!H19*'ВОР'!I19,""),IF('ВОР'!G19="Кольцо",IF(COUNT('ВОР'!K19:L19)=2,IF('ВОР'!K19&gt;='ВОР'!L19,PI()/4*('ВОР'!K19^2-'ВОР'!L19^2),"Уточнить диаметры"),""),""))</f>
        <v/>
      </c>
      <c r="C19" s="7" t="str">
        <f>IF(AND(ISNUMBER(B19),ISNUMBER('ВОР'!F19),ISNUMBER('ВОР'!J19)),B19*'ВОР'!F19*'ВОР'!J19,"")</f>
        <v/>
      </c>
      <c r="D19" s="7" t="str">
        <f>IF('ВОР'!P19="м³",IF(ISNUMBER(C19),C19,""),IF(OR('ВОР'!P19="100 шт.",'ВОР'!P19="100 отверстий"),IF(ISNUMBER('ВОР'!F19),'ВОР'!F19/100,""),""))</f>
        <v/>
      </c>
      <c r="E19" s="6"/>
      <c r="F19" s="7" t="str">
        <f>IF(AND('ВОР'!P19="м³",ISNUMBER(C19),ISNUMBER(E19)),C19*E19,"")</f>
        <v/>
      </c>
      <c r="G19" s="6"/>
      <c r="H19" s="7" t="str">
        <f>IF(AND(ISNUMBER(D19),ISNUMBER(G19)),D19*G19,"")</f>
        <v/>
      </c>
      <c r="I19" s="6"/>
      <c r="J19" s="7" t="str">
        <f>IF(AND(ISNUMBER(D19),ISNUMBER(I19)),D19*I19,"")</f>
        <v/>
      </c>
    </row>
    <row r="20" ht="31" customHeight="1" spans="1:10" x14ac:dyDescent="0.25">
      <c r="A20" s="2">
        <v>12</v>
      </c>
      <c r="B20" s="7" t="str">
        <f>IF('ВОР'!G20="Прямоугольник",IF(COUNT('ВОР'!H20:I20)=2,'ВОР'!H20*'ВОР'!I20,""),IF('ВОР'!G20="Кольцо",IF(COUNT('ВОР'!K20:L20)=2,IF('ВОР'!K20&gt;='ВОР'!L20,PI()/4*('ВОР'!K20^2-'ВОР'!L20^2),"Уточнить диаметры"),""),""))</f>
        <v/>
      </c>
      <c r="C20" s="7" t="str">
        <f>IF(AND(ISNUMBER(B20),ISNUMBER('ВОР'!F20),ISNUMBER('ВОР'!J20)),B20*'ВОР'!F20*'ВОР'!J20,"")</f>
        <v/>
      </c>
      <c r="D20" s="7" t="str">
        <f>IF('ВОР'!P20="м³",IF(ISNUMBER(C20),C20,""),IF(OR('ВОР'!P20="100 шт.",'ВОР'!P20="100 отверстий"),IF(ISNUMBER('ВОР'!F20),'ВОР'!F20/100,""),""))</f>
        <v/>
      </c>
      <c r="E20" s="6"/>
      <c r="F20" s="7" t="str">
        <f>IF(AND('ВОР'!P20="м³",ISNUMBER(C20),ISNUMBER(E20)),C20*E20,"")</f>
        <v/>
      </c>
      <c r="G20" s="6"/>
      <c r="H20" s="7" t="str">
        <f>IF(AND(ISNUMBER(D20),ISNUMBER(G20)),D20*G20,"")</f>
        <v/>
      </c>
      <c r="I20" s="6"/>
      <c r="J20" s="7" t="str">
        <f>IF(AND(ISNUMBER(D20),ISNUMBER(I20)),D20*I20,"")</f>
        <v/>
      </c>
    </row>
    <row r="22" ht="46" customHeight="1" spans="1:10" x14ac:dyDescent="0.25">
      <c r="A22" s="2" t="s">
        <v>91</v>
      </c>
      <c r="B22" s="2"/>
      <c r="C22" s="7">
        <f>IF(COUNT(C9:C20)=0,"",SUM(C9:C20))</f>
        <v>0.09600000000000003</v>
      </c>
      <c r="D22" s="2" t="s">
        <v>92</v>
      </c>
      <c r="E22" s="2"/>
      <c r="F22" s="7">
        <f>IF(COUNT(F9:F20)=0,"",SUM(F9:F20))</f>
        <v>0.09984000000000004</v>
      </c>
      <c r="G22" s="2"/>
      <c r="H22" s="7">
        <f>IF(COUNT(H9:H20)=0,"",SUM(H9:H20))</f>
        <v>26.099520000000002</v>
      </c>
      <c r="I22" s="2"/>
      <c r="J22" s="7">
        <f>IF(COUNT(J9:J20)=0,"",SUM(J9:J20))</f>
        <v>0.048</v>
      </c>
    </row>
    <row r="24" ht="28" customHeight="1" spans="1:10" x14ac:dyDescent="0.25">
      <c r="A24" s="2"/>
      <c r="B24" s="2" t="s">
        <v>93</v>
      </c>
      <c r="C24" s="2"/>
      <c r="D24" s="2"/>
      <c r="E24" s="2"/>
      <c r="F24" s="2"/>
      <c r="G24" s="2"/>
      <c r="H24" s="2"/>
      <c r="I24" s="2"/>
      <c r="J24" s="2"/>
    </row>
    <row r="25" ht="28" customHeight="1" spans="1:10" x14ac:dyDescent="0.25">
      <c r="A25" s="2"/>
      <c r="B25" s="2" t="s">
        <v>94</v>
      </c>
      <c r="C25" s="2"/>
      <c r="D25" s="2"/>
      <c r="E25" s="2"/>
      <c r="F25" s="2"/>
      <c r="G25" s="2"/>
      <c r="H25" s="2"/>
      <c r="I25" s="2"/>
      <c r="J25" s="2"/>
    </row>
    <row r="26" ht="28" customHeight="1" spans="1:10" x14ac:dyDescent="0.25">
      <c r="A26" s="2"/>
      <c r="B26" s="2" t="s">
        <v>95</v>
      </c>
      <c r="C26" s="2"/>
      <c r="D26" s="2"/>
      <c r="E26" s="2"/>
      <c r="F26" s="2"/>
      <c r="G26" s="2"/>
      <c r="H26" s="2"/>
      <c r="I26" s="2"/>
      <c r="J26" s="2"/>
    </row>
    <row r="27" ht="28" customHeight="1" spans="1:10" x14ac:dyDescent="0.25">
      <c r="A27" s="2"/>
      <c r="B27" s="2" t="s">
        <v>96</v>
      </c>
      <c r="C27" s="2"/>
      <c r="D27" s="2"/>
      <c r="E27" s="2"/>
      <c r="F27" s="2"/>
      <c r="G27" s="2"/>
      <c r="H27" s="2"/>
      <c r="I27" s="2"/>
      <c r="J27" s="2"/>
    </row>
  </sheetData>
  <mergeCells count="8">
    <mergeCell ref="A2:E2"/>
    <mergeCell ref="B5:J5"/>
    <mergeCell ref="B6:J6"/>
    <mergeCell ref="B7:J7"/>
    <mergeCell ref="B24:J24"/>
    <mergeCell ref="B25:J25"/>
    <mergeCell ref="B26:J26"/>
    <mergeCell ref="B27:J27"/>
  </mergeCells>
  <hyperlinks>
    <hyperlink ref="B25" r:id="rId1"/>
    <hyperlink ref="B27" r:id="rId2"/>
  </hyperlinks>
  <pageMargins left="0.25" right="0.25" top="0.4" bottom="0.4" header="0.2" footer="0.2"/>
  <pageSetup paperSize="8" orientation="landscape" fitToWidth="1" fitToHeight="0"/>
  <headerFooter>
    <oddFooter>Заделка отверстий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1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2" max="2" width="48" customWidth="1"/>
    <col min="3" max="3" width="39" customWidth="1"/>
    <col min="4" max="4" width="24" customWidth="1"/>
    <col min="5" max="5" width="38" customWidth="1"/>
  </cols>
  <sheetData>
    <row r="2" ht="30" customHeight="1" spans="1:5" x14ac:dyDescent="0.25">
      <c r="A2" s="1" t="s">
        <v>97</v>
      </c>
      <c r="B2" s="1"/>
      <c r="C2" s="1"/>
      <c r="D2" s="1"/>
      <c r="E2" s="1"/>
    </row>
    <row r="8" ht="52" customHeight="1" spans="1:5" x14ac:dyDescent="0.25">
      <c r="A8" s="4" t="s">
        <v>10</v>
      </c>
      <c r="B8" s="4" t="s">
        <v>98</v>
      </c>
      <c r="C8" s="4" t="s">
        <v>99</v>
      </c>
      <c r="D8" s="4" t="s">
        <v>100</v>
      </c>
      <c r="E8" s="4" t="s">
        <v>28</v>
      </c>
    </row>
    <row r="9" ht="47" customHeight="1" spans="1:5" x14ac:dyDescent="0.25">
      <c r="A9" s="2">
        <v>1</v>
      </c>
      <c r="B9" s="2" t="s">
        <v>101</v>
      </c>
      <c r="C9" s="2" t="s">
        <v>102</v>
      </c>
      <c r="D9" s="5"/>
      <c r="E9" s="2"/>
    </row>
    <row r="10" ht="47" customHeight="1" spans="1:5" x14ac:dyDescent="0.25">
      <c r="A10" s="2">
        <v>2</v>
      </c>
      <c r="B10" s="2" t="s">
        <v>103</v>
      </c>
      <c r="C10" s="2" t="s">
        <v>104</v>
      </c>
      <c r="D10" s="5"/>
      <c r="E10" s="2"/>
    </row>
    <row r="11" ht="47" customHeight="1" spans="1:5" x14ac:dyDescent="0.25">
      <c r="A11" s="2">
        <v>3</v>
      </c>
      <c r="B11" s="2" t="s">
        <v>105</v>
      </c>
      <c r="C11" s="2" t="s">
        <v>106</v>
      </c>
      <c r="D11" s="5"/>
      <c r="E11" s="2"/>
    </row>
    <row r="12" ht="47" customHeight="1" spans="1:5" x14ac:dyDescent="0.25">
      <c r="A12" s="2">
        <v>4</v>
      </c>
      <c r="B12" s="2" t="s">
        <v>107</v>
      </c>
      <c r="C12" s="2" t="s">
        <v>108</v>
      </c>
      <c r="D12" s="5"/>
      <c r="E12" s="2"/>
    </row>
    <row r="13" ht="47" customHeight="1" spans="1:5" x14ac:dyDescent="0.25">
      <c r="A13" s="2">
        <v>5</v>
      </c>
      <c r="B13" s="2" t="s">
        <v>109</v>
      </c>
      <c r="C13" s="2" t="s">
        <v>110</v>
      </c>
      <c r="D13" s="5"/>
      <c r="E13" s="2"/>
    </row>
    <row r="14" ht="47" customHeight="1" spans="1:5" x14ac:dyDescent="0.25">
      <c r="A14" s="2">
        <v>6</v>
      </c>
      <c r="B14" s="2" t="s">
        <v>111</v>
      </c>
      <c r="C14" s="2" t="s">
        <v>112</v>
      </c>
      <c r="D14" s="5"/>
      <c r="E14" s="2"/>
    </row>
    <row r="15" ht="47" customHeight="1" spans="1:5" x14ac:dyDescent="0.25">
      <c r="A15" s="2">
        <v>7</v>
      </c>
      <c r="B15" s="2" t="s">
        <v>113</v>
      </c>
      <c r="C15" s="2" t="s">
        <v>114</v>
      </c>
      <c r="D15" s="5"/>
      <c r="E15" s="2"/>
    </row>
    <row r="16" ht="47" customHeight="1" spans="1:5" x14ac:dyDescent="0.25">
      <c r="A16" s="2">
        <v>8</v>
      </c>
      <c r="B16" s="2" t="s">
        <v>115</v>
      </c>
      <c r="C16" s="2" t="s">
        <v>116</v>
      </c>
      <c r="D16" s="5"/>
      <c r="E16" s="2"/>
    </row>
    <row r="19" spans="1:2" x14ac:dyDescent="0.25">
      <c r="A19" s="2"/>
      <c r="B19" s="2" t="s">
        <v>117</v>
      </c>
    </row>
    <row r="20" spans="1:3" x14ac:dyDescent="0.25">
      <c r="A20" s="2"/>
      <c r="B20" s="2" t="s">
        <v>118</v>
      </c>
      <c r="C20" s="2" t="str">
        <f>IF(ISNUMBER('Расчёт'!B10),IF('Расчёт'!B10&lt;=0.1,"Соответствует пределу","Проверить вариант нормы"),"Уточнить размеры")</f>
        <v>Соответствует пределу</v>
      </c>
    </row>
    <row r="21" ht="60" customHeight="1" spans="1:3" x14ac:dyDescent="0.25">
      <c r="A21" s="2"/>
      <c r="B21" s="2" t="s">
        <v>119</v>
      </c>
      <c r="C21" s="2" t="str">
        <f>IF(AND('ВОР'!D9&lt;&gt;"",'ВОР'!D10&lt;&gt;"",'ВОР'!R9&lt;&gt;"",'ВОР'!R10&lt;&gt;""),"Передать сметчику","Указать технологии и проектные основания")</f>
        <v>Указать технологии и проектные основания</v>
      </c>
    </row>
  </sheetData>
  <mergeCells count="1">
    <mergeCell ref="A2:E2"/>
  </mergeCells>
  <pageMargins left="0.25" right="0.25" top="0.4" bottom="0.4" header="0.2" footer="0.2"/>
  <pageSetup paperSize="8" orientation="landscape" fitToWidth="1" fitToHeight="0"/>
  <headerFooter>
    <oddFooter>Заделка отверстий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2026-10-07T05:55:37Z</dcterms:created>
  <dcterms:modified xsi:type="dcterms:W3CDTF">2026-10-07T05:55:37Z</dcterms:modified>
</cp:coreProperties>
</file>