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Выбор операций" state="visible" r:id="rId5"/>
    <sheet sheetId="3" name="Расчёт" state="visible" r:id="rId6"/>
    <sheet sheetId="4" name="Источники" state="visible" r:id="rId7"/>
  </sheets>
  <definedNames>
    <definedName name="_xlnm.Print_Area" localSheetId="0">'Исходные данные'!$A1:$C30</definedName>
    <definedName name="_xlnm.Print_Titles" localSheetId="0">'Исходные данные'!$1:$6</definedName>
    <definedName name="_xlnm.Print_Area" localSheetId="1">'Выбор операций'!$A1:$H16</definedName>
    <definedName name="_xlnm.Print_Titles" localSheetId="1">'Выбор операций'!$1:$6</definedName>
    <definedName name="_xlnm.Print_Area" localSheetId="2">'Расчёт'!$A1:$L25</definedName>
    <definedName name="_xlnm.Print_Titles" localSheetId="2">'Расчёт'!$1:$6</definedName>
    <definedName name="_xlnm.Print_Area" localSheetId="3">'Источники'!$A1:$D19</definedName>
    <definedName name="_xlnm.Print_Titles" localSheetId="3">'Источники'!$1:$6</definedName>
  </definedNames>
  <calcPr calcId="171027" fullCalcOnLoad="1"/>
</workbook>
</file>

<file path=xl/sharedStrings.xml><?xml version="1.0" encoding="utf-8"?>
<sst xmlns="http://schemas.openxmlformats.org/spreadsheetml/2006/main" count="213" uniqueCount="152">
  <si>
    <t>Вывоз мусора: исходные данные</t>
  </si>
  <si>
    <t>Учебный пример, объёмы и условия условные.</t>
  </si>
  <si>
    <t>Показатель</t>
  </si>
  <si>
    <t>Значение</t>
  </si>
  <si>
    <t>Условие заполнения</t>
  </si>
  <si>
    <t>Масса отходов, т</t>
  </si>
  <si>
    <t>По ВОР и технической документации. Обязательна для услуг на тонну.</t>
  </si>
  <si>
    <t>Объём завалов, м³</t>
  </si>
  <si>
    <t>Нужен только при отдельной разборке завалов. Не заменяет массу.</t>
  </si>
  <si>
    <t>Объёмная масса, т/м³</t>
  </si>
  <si>
    <t>Без универсального значения. Нужна лишь при пересчёте объёма.</t>
  </si>
  <si>
    <t>Состояние объёма</t>
  </si>
  <si>
    <t>Укажите: плотное тело или навал, состав отходов.</t>
  </si>
  <si>
    <t>Источник массы, строка ВОР</t>
  </si>
  <si>
    <t>Учебная ВОР, строка 1, масса 10 т</t>
  </si>
  <si>
    <t>Внесите реквизиты документа, лист и строку.</t>
  </si>
  <si>
    <t>Расстояние, км</t>
  </si>
  <si>
    <t>По обоснованному маршруту до пункта назначения.</t>
  </si>
  <si>
    <t>Способ погрузки</t>
  </si>
  <si>
    <t>Вручную</t>
  </si>
  <si>
    <t>Смена способа требует проверки кода и цены услуги.</t>
  </si>
  <si>
    <t>Автомобиль и грузоподъёмность</t>
  </si>
  <si>
    <t>Самосвал до 15 т</t>
  </si>
  <si>
    <t>Код примера действует для этого транспорта.</t>
  </si>
  <si>
    <t>Класс груза для перевозки</t>
  </si>
  <si>
    <t>1</t>
  </si>
  <si>
    <t>Это условие транспортной цены, не класс опасности отходов.</t>
  </si>
  <si>
    <t>Покрытие дороги</t>
  </si>
  <si>
    <t>Усовершенствованное</t>
  </si>
  <si>
    <t>Проверьте транспортную публикацию.</t>
  </si>
  <si>
    <t>Регион</t>
  </si>
  <si>
    <t>Свердловская область</t>
  </si>
  <si>
    <t>Цены примера не являются федеральными тарифами.</t>
  </si>
  <si>
    <t>Ценовая зона</t>
  </si>
  <si>
    <t>Для примера: Свердловская область.</t>
  </si>
  <si>
    <t>Период цен</t>
  </si>
  <si>
    <t>3 квартал 2026 года</t>
  </si>
  <si>
    <t>Сверьте квартал всех текущих услуг.</t>
  </si>
  <si>
    <t>База и уровень цен</t>
  </si>
  <si>
    <t>ФСНБ-2022, текущие цены услуг</t>
  </si>
  <si>
    <t>Базисные цены 2001 года учитывайте отдельно.</t>
  </si>
  <si>
    <t>Источник маршрута и технологии</t>
  </si>
  <si>
    <t>Учебные условия: 15 км, ручная погрузка, самосвал до 15 т, 1 класс</t>
  </si>
  <si>
    <t>В своей ведомости укажите документ и лист.</t>
  </si>
  <si>
    <t>Источник объёмной массы</t>
  </si>
  <si>
    <t>Нужен только для обоснованного пересчёта м³ в т.</t>
  </si>
  <si>
    <t>Цена размещения, руб./т</t>
  </si>
  <si>
    <t>Не заполнена: внесите цену по собственному обоснованию.</t>
  </si>
  <si>
    <t>Источник цены размещения</t>
  </si>
  <si>
    <t>Документ, дата и состав услуги. Без источника сумма недоступна.</t>
  </si>
  <si>
    <t>Цена дополнительной разгрузки, руб./т</t>
  </si>
  <si>
    <t>Вводите только при отдельно предусмотренной операции.</t>
  </si>
  <si>
    <t>Проверил: ФИО</t>
  </si>
  <si>
    <t>Заполняет сметчик после проверки исходных данных и состава.</t>
  </si>
  <si>
    <t>Дата проверки</t>
  </si>
  <si>
    <t>Дата проверки своей ведомости.</t>
  </si>
  <si>
    <t>Объект</t>
  </si>
  <si>
    <t>Капитальный ремонт помещений</t>
  </si>
  <si>
    <t>Наименование своего объекта.</t>
  </si>
  <si>
    <t>Стадия / документ / лист</t>
  </si>
  <si>
    <t>Реквизиты технической документации.</t>
  </si>
  <si>
    <t>Вид отходов / материал</t>
  </si>
  <si>
    <t>Строительный мусор после демонтажа</t>
  </si>
  <si>
    <t>Уточните по документации объекта.</t>
  </si>
  <si>
    <t>Вывоз мусора: выбор операций</t>
  </si>
  <si>
    <t>Операция</t>
  </si>
  <si>
    <t>Нужна отдельно</t>
  </si>
  <si>
    <t>Уже учтена</t>
  </si>
  <si>
    <t>Код / шифр</t>
  </si>
  <si>
    <t>Основа расчёта</t>
  </si>
  <si>
    <t>Измеритель</t>
  </si>
  <si>
    <t>Источник / состав</t>
  </si>
  <si>
    <t>Решение</t>
  </si>
  <si>
    <t>Очистка помещений</t>
  </si>
  <si>
    <t>Нет</t>
  </si>
  <si>
    <t>69-01-009-01</t>
  </si>
  <si>
    <t>ГЭСНр ФСНБ-2022</t>
  </si>
  <si>
    <t>100 т</t>
  </si>
  <si>
    <t>Состав соответствующей нормы ГЭСНр</t>
  </si>
  <si>
    <t>Разборка завалов с тачками</t>
  </si>
  <si>
    <t>69-01-009-02</t>
  </si>
  <si>
    <t>м³</t>
  </si>
  <si>
    <t>Затаривание в мешки</t>
  </si>
  <si>
    <t>69-01-015-01</t>
  </si>
  <si>
    <t>т</t>
  </si>
  <si>
    <t>Погрузка вручную</t>
  </si>
  <si>
    <t>Да</t>
  </si>
  <si>
    <t>47-1</t>
  </si>
  <si>
    <t>ФГИС ЦС, текущие цены</t>
  </si>
  <si>
    <t>Официальная публикация ФГИС ЦС</t>
  </si>
  <si>
    <t>Перевозка на 15 км</t>
  </si>
  <si>
    <t>02-15-1-01-0015</t>
  </si>
  <si>
    <t>Дополнительная разгрузка</t>
  </si>
  <si>
    <t>47-2</t>
  </si>
  <si>
    <t>Размещение отходов</t>
  </si>
  <si>
    <t>Ценовое обоснование</t>
  </si>
  <si>
    <t>Укажите источник на листе «Исходные данные»</t>
  </si>
  <si>
    <t>В отметках вводят «Да» или «Нет». Жёлтые ячейки предназначены для ввода.</t>
  </si>
  <si>
    <t>Шифры уборки не заменяют погрузку в автомобиль. При другой технологии замените код и ценовое обоснование.</t>
  </si>
  <si>
    <t>Вывоз мусора: расчёт по операциям</t>
  </si>
  <si>
    <t>№</t>
  </si>
  <si>
    <t>Ед. нормы</t>
  </si>
  <si>
    <t>Исходный объём</t>
  </si>
  <si>
    <t>Делитель</t>
  </si>
  <si>
    <t>Количество</t>
  </si>
  <si>
    <t>Цена, руб.</t>
  </si>
  <si>
    <t>Сумма, руб.</t>
  </si>
  <si>
    <t>Уровень цены</t>
  </si>
  <si>
    <t>Источник и период</t>
  </si>
  <si>
    <t>Состояние расчёта</t>
  </si>
  <si>
    <t>Текущие цены</t>
  </si>
  <si>
    <t>Укажите ценовое обоснование</t>
  </si>
  <si>
    <t>ФГИС ЦС, 3 квартал 2026, Свердловская область</t>
  </si>
  <si>
    <t>Погрузка и перевозка</t>
  </si>
  <si>
    <t>Контроль единиц</t>
  </si>
  <si>
    <t>Очистка: масса / 100</t>
  </si>
  <si>
    <t>Расход мешков, 100 шт./т</t>
  </si>
  <si>
    <t>Мешки при затаривании, шт.</t>
  </si>
  <si>
    <t>Сумма двух операций не является полным итогом сметы. Размещение и дополнительная разгрузка рассчитываются отдельно.</t>
  </si>
  <si>
    <t>В расчёте не начислены НР, СП, непредвиденные и НДС. Для другой территории, квартала или маршрута проверьте коды и замените цены.</t>
  </si>
  <si>
    <t>Цены уборки и затаривания вводят после обоснования. Суммы разных уровней цен в этом листе не складываются.</t>
  </si>
  <si>
    <t>Вывоз мусора: источники и проверка</t>
  </si>
  <si>
    <t>Документ / источник</t>
  </si>
  <si>
    <t>Что обосновывает</t>
  </si>
  <si>
    <t>Ссылка / реквизиты</t>
  </si>
  <si>
    <t>Техническая документация объекта</t>
  </si>
  <si>
    <t>Масса, маршрут, технология, пункт назначения</t>
  </si>
  <si>
    <t>Учебные условия; замените реквизитами своего документа</t>
  </si>
  <si>
    <t>Ведомость объёмов работ</t>
  </si>
  <si>
    <t>Количество работ и масса отходов</t>
  </si>
  <si>
    <t>Учебная ВОР, строка 1</t>
  </si>
  <si>
    <t>421/пр от 04.08.2020: официальный исходный текст, п.62</t>
  </si>
  <si>
    <t>Пункт 62: погрузка, перевозка и разгрузка отходов демонтажа</t>
  </si>
  <si>
    <t>Официальный источник: открыть</t>
  </si>
  <si>
    <t>55/пр от 30.01.2024: п.28, приложение 4 : новая редакция приложения 9</t>
  </si>
  <si>
    <t>Пункт 28 и приложение 4: ЛСР и глава 9 ССР</t>
  </si>
  <si>
    <t>ФГИС ЦС: ПРР, Свердловская область, 3 квартал 2026</t>
  </si>
  <si>
    <t>47-1: ручная погрузка, цена на 1 т</t>
  </si>
  <si>
    <t>ФГИС ЦС: самосвалы до 15 т, усовершенствованная дорога, Свердловская область, 3 кв.2026</t>
  </si>
  <si>
    <t>02-15-1-01-0015: 15 км, 1 класс, самосвал до 15 т, усовершенствованная дорога</t>
  </si>
  <si>
    <t>ФГИС ЦС: измеритель и заголовки погрузки/разгрузки</t>
  </si>
  <si>
    <t>Измеритель цен погрузки и разгрузки: 1 т груза</t>
  </si>
  <si>
    <t>ФГИС ЦС: ценовая зона Свердловской области</t>
  </si>
  <si>
    <t>Ценовая зона 129: Свердловская область</t>
  </si>
  <si>
    <t>ФГИС ЦС: кварталы ценовой зоны 129</t>
  </si>
  <si>
    <t>Период 427: 3 квартал 2026 года</t>
  </si>
  <si>
    <t>Нормы ГЭСНр ФСНБ-2022</t>
  </si>
  <si>
    <t>Очистка 100 т, завалы м³, затаривание т</t>
  </si>
  <si>
    <t>69-01-009-01; 69-01-009-02; 69-01-015-01</t>
  </si>
  <si>
    <t>Обоснование размещения</t>
  </si>
  <si>
    <t>Цена, вид отходов, единица и состав услуги</t>
  </si>
  <si>
    <t>Проверил: ФИО / 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</si>
</sst>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dd.mm.yyyy"/>
  </numFmts>
  <fonts count="5" x14ac:knownFonts="1">
    <font>
      <color theme="1"/>
      <family val="2"/>
      <scheme val="minor"/>
      <sz val="11"/>
      <name val="Calibri"/>
    </font>
    <font>
      <b/>
      <color rgb="332921"/>
      <sz val="14"/>
      <name val="Arial"/>
    </font>
    <font>
      <color rgb="332921"/>
      <sz val="10"/>
      <name val="Arial"/>
    </font>
    <font>
      <b/>
      <color rgb="FFFFFF"/>
      <sz val="10"/>
      <name val="Arial"/>
    </font>
    <font>
      <b/>
      <color rgb="332921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74333"/>
      </patternFill>
    </fill>
    <fill>
      <patternFill patternType="solid">
        <fgColor rgb="FFF3CC"/>
      </patternFill>
    </fill>
    <fill>
      <patternFill patternType="solid">
        <fgColor rgb="F7F4F0"/>
      </patternFill>
    </fill>
  </fills>
  <borders count="2">
    <border>
      <left/>
      <right/>
      <top/>
      <bottom/>
      <diagonal/>
    </border>
    <border>
      <left/>
      <right/>
      <top/>
      <bottom style="hair">
        <color rgb="DDD6C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164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4" fontId="0" fillId="3" borderId="0" xfId="0" applyNumberFormat="1" applyFill="1" applyProtection="1">
      <protection locked="0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5" fontId="0" fillId="3" borderId="0" xfId="0" applyNumberFormat="1" applyFill="1" applyProtection="1">
      <protection locked="0"/>
    </xf>
    <xf numFmtId="165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3">
    <dxf>
      <fill>
        <patternFill patternType="solid">
          <fgColor rgb="FDE8E7"/>
        </patternFill>
      </fill>
    </dxf>
    <dxf>
      <fill>
        <patternFill patternType="solid">
          <fgColor rgb="FDE8E7"/>
        </patternFill>
      </fill>
    </dxf>
    <dxf>
      <fill>
        <patternFill patternType="solid">
          <fgColor rgb="FDE8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Relationship Id="rId2" Type="http://schemas.openxmlformats.org/officeDocument/2006/relationships/hyperlink" Target="https://fgiscs.minstroyrf.ru/api/EstimatedPrice/Services/TransportationByAuto/Data?periodId=427&amp;priceZoneId=129&amp;authorityId=null&amp;roadType=%D1%83%D1%81%D0%BE%D0%B2%D0%B5%D1%80%D1%88%D0%B5%D0%BD%D1%81%D1%82%D0%B2%D0%BE%D0%B2%D0%B0%D0%BD%D0%BD%D0%BE%D0%B5+%28%D0%B0%D1%81%D1%84%D0%B0%D0%BB%D1%8C%D1%82%D0%BE%D0%B1%D0%B5%D1%82%D0%BE%D0%BD%D0%BD%D0%BE%D0%B5%2C+%D1%86%D0%B5%D0%BC%D0%B5%D0%BD%D1%82%D0%BE%D0%B1%D0%B5%D1%82%D0%BE%D0%BD%D0%BD%D0%BE%D0%B5%2C+%D0%B6%D0%B5%D0%BB%D0%B5%D0%B7%D0%BE%D0%B1%D0%B5%D1%82%D0%BE%D0%BD%D0%BD%D0%BE%D0%B5%2C+%D0%BE%D0%B1%D1%80%D0%B0%D0%B1%D0%BE%D1%82%D0%B0%D0%BD%D0%BD%D0%BE%D0%B5+%D0%BE%D1%80%D0%B3%D0%B0%D0%BD%D0%B8%D1%87%D0%B5%D1%81%D0%BA%D0%B8%D0%BC+%D0%B2%D1%8F%D0%B6%D1%83%D1%89%D0%B8%D0%BC%29+%D0%B4%D0%BE%D1%80%D0%BE%D0%B6%D0%BD%D0%BE%D0%B5+%D0%BF%D0%BE%D0%BA%D1%80%D1%8B%D1%82%D0%B8%D0%B5&amp;vehicleType=%D0%90%D0%B2%D1%82%D0%BE%D0%BC%D0%BE%D0%B1%D0%B8%D0%BB%D0%B8-%D1%81%D0%B0%D0%BC%D0%BE%D1%81%D0%B2%D0%B0%D0%BB%D1%8B&amp;vehicleLoadCapacity=%D0%B4%D0%BE+15+%D1%82&amp;page=1&amp;take=50&amp;sort=%7B%7D" TargetMode="External"/><Relationship Id="rId3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Relationship Id="rId2" Type="http://schemas.openxmlformats.org/officeDocument/2006/relationships/hyperlink" Target="https://fgiscs.minstroyrf.ru/api/EstimatedPrice/Services/TransportationByAuto/Data?periodId=427&amp;priceZoneId=129&amp;authorityId=null&amp;roadType=%D1%83%D1%81%D0%BE%D0%B2%D0%B5%D1%80%D1%88%D0%B5%D0%BD%D1%81%D1%82%D0%B2%D0%BE%D0%B2%D0%B0%D0%BD%D0%BD%D0%BE%D0%B5+%28%D0%B0%D1%81%D1%84%D0%B0%D0%BB%D1%8C%D1%82%D0%BE%D0%B1%D0%B5%D1%82%D0%BE%D0%BD%D0%BD%D0%BE%D0%B5%2C+%D1%86%D0%B5%D0%BC%D0%B5%D0%BD%D1%82%D0%BE%D0%B1%D0%B5%D1%82%D0%BE%D0%BD%D0%BD%D0%BE%D0%B5%2C+%D0%B6%D0%B5%D0%BB%D0%B5%D0%B7%D0%BE%D0%B1%D0%B5%D1%82%D0%BE%D0%BD%D0%BD%D0%BE%D0%B5%2C+%D0%BE%D0%B1%D1%80%D0%B0%D0%B1%D0%BE%D1%82%D0%B0%D0%BD%D0%BD%D0%BE%D0%B5+%D0%BE%D1%80%D0%B3%D0%B0%D0%BD%D0%B8%D1%87%D0%B5%D1%81%D0%BA%D0%B8%D0%BC+%D0%B2%D1%8F%D0%B6%D1%83%D1%89%D0%B8%D0%BC%29+%D0%B4%D0%BE%D1%80%D0%BE%D0%B6%D0%BD%D0%BE%D0%B5+%D0%BF%D0%BE%D0%BA%D1%80%D1%8B%D1%82%D0%B8%D0%B5&amp;vehicleType=%D0%90%D0%B2%D1%82%D0%BE%D0%BC%D0%BE%D0%B1%D0%B8%D0%BB%D0%B8-%D1%81%D0%B0%D0%BC%D0%BE%D1%81%D0%B2%D0%B0%D0%BB%D1%8B&amp;vehicleLoadCapacity=%D0%B4%D0%BE+15+%D1%82&amp;page=1&amp;take=50&amp;sort=%7B%7D" TargetMode="External"/><Relationship Id="rId3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90906adf-e7bf-4d79-9c85-a9a41e80e0b5" TargetMode="External"/><Relationship Id="rId2" Type="http://schemas.openxmlformats.org/officeDocument/2006/relationships/hyperlink" Target="https://fgiscs.minstroyrf.ru/api/FrsnDocument/DocDataByGuid/0eb4a1bc-7ed1-40e2-8bad-9f7d5b25fd5d" TargetMode="External"/><Relationship Id="rId3" Type="http://schemas.openxmlformats.org/officeDocument/2006/relationships/hyperlink" Target="https://fgiscs.minstroyrf.ru/api/EstimatedPrice/Services/LoadWorksByAuto?countrySubjectId=325&amp;priceZoneId=129&amp;periodId=427&amp;authorityId=null&amp;page=1&amp;take=500&amp;sort=%7B%7D" TargetMode="External"/><Relationship Id="rId4" Type="http://schemas.openxmlformats.org/officeDocument/2006/relationships/hyperlink" Target="https://fgiscs.minstroyrf.ru/api/EstimatedPrice/Services/TransportationByAuto/Data?periodId=427&amp;priceZoneId=129&amp;authorityId=null&amp;roadType=%D1%83%D1%81%D0%BE%D0%B2%D0%B5%D1%80%D1%88%D0%B5%D0%BD%D1%81%D1%82%D0%B2%D0%BE%D0%B2%D0%B0%D0%BD%D0%BD%D0%BE%D0%B5+%28%D0%B0%D1%81%D1%84%D0%B0%D0%BB%D1%8C%D1%82%D0%BE%D0%B1%D0%B5%D1%82%D0%BE%D0%BD%D0%BD%D0%BE%D0%B5%2C+%D1%86%D0%B5%D0%BC%D0%B5%D0%BD%D1%82%D0%BE%D0%B1%D0%B5%D1%82%D0%BE%D0%BD%D0%BD%D0%BE%D0%B5%2C+%D0%B6%D0%B5%D0%BB%D0%B5%D0%B7%D0%BE%D0%B1%D0%B5%D1%82%D0%BE%D0%BD%D0%BD%D0%BE%D0%B5%2C+%D0%BE%D0%B1%D1%80%D0%B0%D0%B1%D0%BE%D1%82%D0%B0%D0%BD%D0%BD%D0%BE%D0%B5+%D0%BE%D1%80%D0%B3%D0%B0%D0%BD%D0%B8%D1%87%D0%B5%D1%81%D0%BA%D0%B8%D0%BC+%D0%B2%D1%8F%D0%B6%D1%83%D1%89%D0%B8%D0%BC%29+%D0%B4%D0%BE%D1%80%D0%BE%D0%B6%D0%BD%D0%BE%D0%B5+%D0%BF%D0%BE%D0%BA%D1%80%D1%8B%D1%82%D0%B8%D0%B5&amp;vehicleType=%D0%90%D0%B2%D1%82%D0%BE%D0%BC%D0%BE%D0%B1%D0%B8%D0%BB%D0%B8-%D1%81%D0%B0%D0%BC%D0%BE%D1%81%D0%B2%D0%B0%D0%BB%D1%8B&amp;vehicleLoadCapacity=%D0%B4%D0%BE+15+%D1%82&amp;page=1&amp;take=50&amp;sort=%7B%7D" TargetMode="External"/><Relationship Id="rId5" Type="http://schemas.openxmlformats.org/officeDocument/2006/relationships/hyperlink" Target="https://fgiscs.minstroyrf.ru/api/EstimatedPrice/Services/LoadWorksByAuto/meta" TargetMode="External"/><Relationship Id="rId6" Type="http://schemas.openxmlformats.org/officeDocument/2006/relationships/hyperlink" Target="https://fgiscs.minstroyrf.ru/api/EstimatedPrice/PriceZones?subjectId=325&amp;page=1&amp;take=100&amp;sort=%7B%7D" TargetMode="External"/><Relationship Id="rId7" Type="http://schemas.openxmlformats.org/officeDocument/2006/relationships/hyperlink" Target="https://fgiscs.minstroyrf.ru/api/EstimatedPrice/Periods?priceZoneId=129&amp;authorityId=null&amp;page=1&amp;take=100&amp;sort=%7B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0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50" customWidth="1"/>
    <col min="3" max="3" width="65" customWidth="1"/>
  </cols>
  <sheetData>
    <row r="2" ht="26" customHeight="1" spans="1:3" x14ac:dyDescent="0.25">
      <c r="A2" s="1" t="s">
        <v>0</v>
      </c>
      <c r="B2" s="1"/>
      <c r="C2" s="1"/>
    </row>
    <row r="4" ht="30" customHeight="1" spans="1:3" x14ac:dyDescent="0.25">
      <c r="A4" s="2" t="s">
        <v>1</v>
      </c>
      <c r="B4" s="2"/>
      <c r="C4" s="2"/>
    </row>
    <row r="6" ht="38" customHeight="1" spans="1:3" x14ac:dyDescent="0.25">
      <c r="A6" s="3" t="s">
        <v>2</v>
      </c>
      <c r="B6" s="3" t="s">
        <v>3</v>
      </c>
      <c r="C6" s="3" t="s">
        <v>4</v>
      </c>
    </row>
    <row r="7" ht="36" customHeight="1" spans="1:3" x14ac:dyDescent="0.25">
      <c r="A7" s="4" t="s">
        <v>5</v>
      </c>
      <c r="B7" s="5">
        <v>10</v>
      </c>
      <c r="C7" s="4" t="s">
        <v>6</v>
      </c>
    </row>
    <row r="8" ht="36" customHeight="1" spans="1:3" x14ac:dyDescent="0.25">
      <c r="A8" s="4" t="s">
        <v>7</v>
      </c>
      <c r="B8" s="6"/>
      <c r="C8" s="4" t="s">
        <v>8</v>
      </c>
    </row>
    <row r="9" ht="36" customHeight="1" spans="1:3" x14ac:dyDescent="0.25">
      <c r="A9" s="4" t="s">
        <v>9</v>
      </c>
      <c r="B9" s="6"/>
      <c r="C9" s="4" t="s">
        <v>10</v>
      </c>
    </row>
    <row r="10" ht="36" customHeight="1" spans="1:3" x14ac:dyDescent="0.25">
      <c r="A10" s="4" t="s">
        <v>11</v>
      </c>
      <c r="B10" s="7"/>
      <c r="C10" s="4" t="s">
        <v>12</v>
      </c>
    </row>
    <row r="11" ht="36" customHeight="1" spans="1:3" x14ac:dyDescent="0.25">
      <c r="A11" s="4" t="s">
        <v>13</v>
      </c>
      <c r="B11" s="8" t="s">
        <v>14</v>
      </c>
      <c r="C11" s="4" t="s">
        <v>15</v>
      </c>
    </row>
    <row r="12" ht="36" customHeight="1" spans="1:3" x14ac:dyDescent="0.25">
      <c r="A12" s="4" t="s">
        <v>16</v>
      </c>
      <c r="B12" s="5">
        <v>15</v>
      </c>
      <c r="C12" s="4" t="s">
        <v>17</v>
      </c>
    </row>
    <row r="13" ht="36" customHeight="1" spans="1:3" x14ac:dyDescent="0.25">
      <c r="A13" s="4" t="s">
        <v>18</v>
      </c>
      <c r="B13" s="8" t="s">
        <v>19</v>
      </c>
      <c r="C13" s="4" t="s">
        <v>20</v>
      </c>
    </row>
    <row r="14" ht="36" customHeight="1" spans="1:3" x14ac:dyDescent="0.25">
      <c r="A14" s="4" t="s">
        <v>21</v>
      </c>
      <c r="B14" s="8" t="s">
        <v>22</v>
      </c>
      <c r="C14" s="4" t="s">
        <v>23</v>
      </c>
    </row>
    <row r="15" ht="36" customHeight="1" spans="1:3" x14ac:dyDescent="0.25">
      <c r="A15" s="4" t="s">
        <v>24</v>
      </c>
      <c r="B15" s="8" t="s">
        <v>25</v>
      </c>
      <c r="C15" s="4" t="s">
        <v>26</v>
      </c>
    </row>
    <row r="16" ht="36" customHeight="1" spans="1:3" x14ac:dyDescent="0.25">
      <c r="A16" s="4" t="s">
        <v>27</v>
      </c>
      <c r="B16" s="8" t="s">
        <v>28</v>
      </c>
      <c r="C16" s="4" t="s">
        <v>29</v>
      </c>
    </row>
    <row r="17" ht="36" customHeight="1" spans="1:3" x14ac:dyDescent="0.25">
      <c r="A17" s="4" t="s">
        <v>30</v>
      </c>
      <c r="B17" s="8" t="s">
        <v>31</v>
      </c>
      <c r="C17" s="4" t="s">
        <v>32</v>
      </c>
    </row>
    <row r="18" ht="36" customHeight="1" spans="1:3" x14ac:dyDescent="0.25">
      <c r="A18" s="4" t="s">
        <v>33</v>
      </c>
      <c r="B18" s="5">
        <v>129</v>
      </c>
      <c r="C18" s="4" t="s">
        <v>34</v>
      </c>
    </row>
    <row r="19" ht="36" customHeight="1" spans="1:3" x14ac:dyDescent="0.25">
      <c r="A19" s="4" t="s">
        <v>35</v>
      </c>
      <c r="B19" s="8" t="s">
        <v>36</v>
      </c>
      <c r="C19" s="4" t="s">
        <v>37</v>
      </c>
    </row>
    <row r="20" ht="36" customHeight="1" spans="1:3" x14ac:dyDescent="0.25">
      <c r="A20" s="4" t="s">
        <v>38</v>
      </c>
      <c r="B20" s="8" t="s">
        <v>39</v>
      </c>
      <c r="C20" s="4" t="s">
        <v>40</v>
      </c>
    </row>
    <row r="21" ht="36" customHeight="1" spans="1:3" x14ac:dyDescent="0.25">
      <c r="A21" s="4" t="s">
        <v>41</v>
      </c>
      <c r="B21" s="8" t="s">
        <v>42</v>
      </c>
      <c r="C21" s="4" t="s">
        <v>43</v>
      </c>
    </row>
    <row r="22" ht="36" customHeight="1" spans="1:3" x14ac:dyDescent="0.25">
      <c r="A22" s="4" t="s">
        <v>44</v>
      </c>
      <c r="B22" s="7"/>
      <c r="C22" s="4" t="s">
        <v>45</v>
      </c>
    </row>
    <row r="23" ht="36" customHeight="1" spans="1:3" x14ac:dyDescent="0.25">
      <c r="A23" s="4" t="s">
        <v>46</v>
      </c>
      <c r="B23" s="9"/>
      <c r="C23" s="4" t="s">
        <v>47</v>
      </c>
    </row>
    <row r="24" ht="36" customHeight="1" spans="1:3" x14ac:dyDescent="0.25">
      <c r="A24" s="4" t="s">
        <v>48</v>
      </c>
      <c r="B24" s="7"/>
      <c r="C24" s="4" t="s">
        <v>49</v>
      </c>
    </row>
    <row r="25" ht="36" customHeight="1" spans="1:3" x14ac:dyDescent="0.25">
      <c r="A25" s="4" t="s">
        <v>50</v>
      </c>
      <c r="B25" s="9"/>
      <c r="C25" s="4" t="s">
        <v>51</v>
      </c>
    </row>
    <row r="26" ht="36" customHeight="1" spans="1:3" x14ac:dyDescent="0.25">
      <c r="A26" s="4" t="s">
        <v>52</v>
      </c>
      <c r="B26" s="7"/>
      <c r="C26" s="4" t="s">
        <v>53</v>
      </c>
    </row>
    <row r="27" ht="36" customHeight="1" spans="1:3" x14ac:dyDescent="0.25">
      <c r="A27" s="4" t="s">
        <v>54</v>
      </c>
      <c r="B27" s="7"/>
      <c r="C27" s="4" t="s">
        <v>55</v>
      </c>
    </row>
    <row r="28" ht="36" customHeight="1" spans="1:3" x14ac:dyDescent="0.25">
      <c r="A28" s="4" t="s">
        <v>56</v>
      </c>
      <c r="B28" s="8" t="s">
        <v>57</v>
      </c>
      <c r="C28" s="4" t="s">
        <v>58</v>
      </c>
    </row>
    <row r="29" ht="36" customHeight="1" spans="1:3" x14ac:dyDescent="0.25">
      <c r="A29" s="4" t="s">
        <v>59</v>
      </c>
      <c r="B29" s="7"/>
      <c r="C29" s="4" t="s">
        <v>60</v>
      </c>
    </row>
    <row r="30" ht="36" customHeight="1" spans="1:3" x14ac:dyDescent="0.25">
      <c r="A30" s="4" t="s">
        <v>61</v>
      </c>
      <c r="B30" s="8" t="s">
        <v>62</v>
      </c>
      <c r="C30" s="4" t="s">
        <v>63</v>
      </c>
    </row>
  </sheetData>
  <mergeCells count="2">
    <mergeCell ref="A2:C2"/>
    <mergeCell ref="A4:C4"/>
  </mergeCells>
  <conditionalFormatting sqref="B7:B30">
    <cfRule type="expression" dxfId="0" priority="1">
      <formula>AND(OR(ROW()=7,ROW()=11,ROW()=12,ROW()=13,ROW()=14,ROW()=15,ROW()=16,ROW()=17,ROW()=19,ROW()=21,ROW()=28,ROW()=29,ROW()=30),B7="")</formula>
    </cfRule>
  </conditionalFormatting>
  <dataValidations count="5">
    <dataValidation type="decimal" operator="greaterThanOrEqual" allowBlank="1" showErrorMessage="1" errorTitle="Неверное число" error="Введите неотрицательное число." sqref="B12">
      <formula1>0</formula1>
    </dataValidation>
    <dataValidation type="decimal" operator="greaterThanOrEqual" allowBlank="1" showErrorMessage="1" errorTitle="Неверное число" error="Введите неотрицательное число." sqref="B18">
      <formula1>0</formula1>
    </dataValidation>
    <dataValidation type="decimal" operator="greaterThanOrEqual" allowBlank="1" showErrorMessage="1" errorTitle="Неверное число" error="Введите неотрицательное число." sqref="B23">
      <formula1>0</formula1>
    </dataValidation>
    <dataValidation type="decimal" operator="greaterThanOrEqual" allowBlank="1" showErrorMessage="1" errorTitle="Неверное число" error="Введите неотрицательное число." sqref="B25">
      <formula1>0</formula1>
    </dataValidation>
    <dataValidation type="decimal" operator="greaterThanOrEqual" allowBlank="1" showErrorMessage="1" errorTitle="Неверное число" error="Введите неотрицательное число." sqref="B7:B9">
      <formula1>0</formula1>
    </dataValidation>
  </dataValidation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14" customWidth="1"/>
    <col min="3" max="3" width="16" customWidth="1"/>
    <col min="4" max="4" width="23" customWidth="1"/>
    <col min="5" max="5" width="26" customWidth="1"/>
    <col min="6" max="6" width="14" customWidth="1"/>
    <col min="7" max="7" width="37" customWidth="1"/>
    <col min="8" max="8" width="38" customWidth="1"/>
  </cols>
  <sheetData>
    <row r="2" ht="26" customHeight="1" spans="1:8" x14ac:dyDescent="0.25">
      <c r="A2" s="1" t="s">
        <v>64</v>
      </c>
      <c r="B2" s="1"/>
      <c r="C2" s="1"/>
      <c r="D2" s="1"/>
      <c r="E2" s="1"/>
      <c r="F2" s="1"/>
      <c r="G2" s="1"/>
      <c r="H2" s="1"/>
    </row>
    <row r="4" ht="30" customHeight="1" spans="1:8" x14ac:dyDescent="0.25">
      <c r="A4" s="2" t="s">
        <v>1</v>
      </c>
      <c r="B4" s="2"/>
      <c r="C4" s="2"/>
      <c r="D4" s="2"/>
      <c r="E4" s="2"/>
      <c r="F4" s="2"/>
      <c r="G4" s="2"/>
      <c r="H4" s="2"/>
    </row>
    <row r="6" ht="38" customHeight="1" spans="1:8" x14ac:dyDescent="0.25">
      <c r="A6" s="3" t="s">
        <v>65</v>
      </c>
      <c r="B6" s="3" t="s">
        <v>66</v>
      </c>
      <c r="C6" s="3" t="s">
        <v>67</v>
      </c>
      <c r="D6" s="3" t="s">
        <v>68</v>
      </c>
      <c r="E6" s="3" t="s">
        <v>69</v>
      </c>
      <c r="F6" s="3" t="s">
        <v>70</v>
      </c>
      <c r="G6" s="3" t="s">
        <v>71</v>
      </c>
      <c r="H6" s="3" t="s">
        <v>72</v>
      </c>
    </row>
    <row r="7" ht="36" customHeight="1" spans="1:8" x14ac:dyDescent="0.25">
      <c r="A7" s="4" t="s">
        <v>73</v>
      </c>
      <c r="B7" s="8" t="s">
        <v>74</v>
      </c>
      <c r="C7" s="8" t="s">
        <v>74</v>
      </c>
      <c r="D7" s="8" t="s">
        <v>75</v>
      </c>
      <c r="E7" s="8" t="s">
        <v>76</v>
      </c>
      <c r="F7" s="8" t="s">
        <v>77</v>
      </c>
      <c r="G7" s="8" t="s">
        <v>78</v>
      </c>
      <c r="H7" s="4" t="str">
        <f>IF(OR(B7="",C7=""),"Заполните обе отметки",IF(AND(B7="Да",C7="Да"),"Повторный учёт: исключить",IF(B7="Нет","Не включать отдельно",IF(C7="Да","Уже учтена","Проверить код и цену"))))</f>
        <v>Не включать отдельно</v>
      </c>
    </row>
    <row r="8" ht="36" customHeight="1" spans="1:8" x14ac:dyDescent="0.25">
      <c r="A8" s="4" t="s">
        <v>79</v>
      </c>
      <c r="B8" s="8" t="s">
        <v>74</v>
      </c>
      <c r="C8" s="8" t="s">
        <v>74</v>
      </c>
      <c r="D8" s="8" t="s">
        <v>80</v>
      </c>
      <c r="E8" s="8" t="s">
        <v>76</v>
      </c>
      <c r="F8" s="8" t="s">
        <v>81</v>
      </c>
      <c r="G8" s="8" t="s">
        <v>78</v>
      </c>
      <c r="H8" s="4" t="str">
        <f>IF(OR(B8="",C8=""),"Заполните обе отметки",IF(AND(B8="Да",C8="Да"),"Повторный учёт: исключить",IF(B8="Нет","Не включать отдельно",IF(C8="Да","Уже учтена","Проверить код и цену"))))</f>
        <v>Не включать отдельно</v>
      </c>
    </row>
    <row r="9" ht="36" customHeight="1" spans="1:8" x14ac:dyDescent="0.25">
      <c r="A9" s="4" t="s">
        <v>82</v>
      </c>
      <c r="B9" s="8" t="s">
        <v>74</v>
      </c>
      <c r="C9" s="8" t="s">
        <v>74</v>
      </c>
      <c r="D9" s="8" t="s">
        <v>83</v>
      </c>
      <c r="E9" s="8" t="s">
        <v>76</v>
      </c>
      <c r="F9" s="8" t="s">
        <v>84</v>
      </c>
      <c r="G9" s="8" t="s">
        <v>78</v>
      </c>
      <c r="H9" s="4" t="str">
        <f>IF(OR(B9="",C9=""),"Заполните обе отметки",IF(AND(B9="Да",C9="Да"),"Повторный учёт: исключить",IF(B9="Нет","Не включать отдельно",IF(C9="Да","Уже учтена","Проверить код и цену"))))</f>
        <v>Не включать отдельно</v>
      </c>
    </row>
    <row r="10" ht="36" customHeight="1" spans="1:8" x14ac:dyDescent="0.25">
      <c r="A10" s="4" t="s">
        <v>85</v>
      </c>
      <c r="B10" s="8" t="s">
        <v>86</v>
      </c>
      <c r="C10" s="8" t="s">
        <v>74</v>
      </c>
      <c r="D10" s="8" t="s">
        <v>87</v>
      </c>
      <c r="E10" s="8" t="s">
        <v>88</v>
      </c>
      <c r="F10" s="8" t="s">
        <v>84</v>
      </c>
      <c r="G10" s="8" t="s">
        <v>89</v>
      </c>
      <c r="H10" s="4" t="str">
        <f>IF(OR(B10="",C10=""),"Заполните обе отметки",IF(AND(B10="Да",C10="Да"),"Повторный учёт: исключить",IF(B10="Нет","Не включать отдельно",IF(C10="Да","Уже учтена","Проверить код и цену"))))</f>
        <v>Проверить код и цену</v>
      </c>
    </row>
    <row r="11" ht="36" customHeight="1" spans="1:8" x14ac:dyDescent="0.25">
      <c r="A11" s="4" t="s">
        <v>90</v>
      </c>
      <c r="B11" s="8" t="s">
        <v>86</v>
      </c>
      <c r="C11" s="8" t="s">
        <v>74</v>
      </c>
      <c r="D11" s="8" t="s">
        <v>91</v>
      </c>
      <c r="E11" s="8" t="s">
        <v>88</v>
      </c>
      <c r="F11" s="8" t="s">
        <v>84</v>
      </c>
      <c r="G11" s="8" t="s">
        <v>89</v>
      </c>
      <c r="H11" s="4" t="str">
        <f>IF(OR(B11="",C11=""),"Заполните обе отметки",IF(AND(B11="Да",C11="Да"),"Повторный учёт: исключить",IF(B11="Нет","Не включать отдельно",IF(C11="Да","Уже учтена","Проверить код и цену"))))</f>
        <v>Проверить код и цену</v>
      </c>
    </row>
    <row r="12" ht="36" customHeight="1" spans="1:8" x14ac:dyDescent="0.25">
      <c r="A12" s="4" t="s">
        <v>92</v>
      </c>
      <c r="B12" s="8" t="s">
        <v>74</v>
      </c>
      <c r="C12" s="8" t="s">
        <v>74</v>
      </c>
      <c r="D12" s="8" t="s">
        <v>93</v>
      </c>
      <c r="E12" s="8" t="s">
        <v>88</v>
      </c>
      <c r="F12" s="8" t="s">
        <v>84</v>
      </c>
      <c r="G12" s="8" t="s">
        <v>89</v>
      </c>
      <c r="H12" s="4" t="str">
        <f>IF(OR(B12="",C12=""),"Заполните обе отметки",IF(AND(B12="Да",C12="Да"),"Повторный учёт: исключить",IF(B12="Нет","Не включать отдельно",IF(C12="Да","Уже учтена","Проверить код и цену"))))</f>
        <v>Не включать отдельно</v>
      </c>
    </row>
    <row r="13" ht="36" customHeight="1" spans="1:8" x14ac:dyDescent="0.25">
      <c r="A13" s="4" t="s">
        <v>94</v>
      </c>
      <c r="B13" s="8" t="s">
        <v>86</v>
      </c>
      <c r="C13" s="8" t="s">
        <v>74</v>
      </c>
      <c r="D13" s="7"/>
      <c r="E13" s="8" t="s">
        <v>95</v>
      </c>
      <c r="F13" s="8" t="s">
        <v>84</v>
      </c>
      <c r="G13" s="8" t="s">
        <v>96</v>
      </c>
      <c r="H13" s="4" t="str">
        <f>IF(OR(B13="",C13=""),"Заполните обе отметки",IF(AND(B13="Да",C13="Да"),"Повторный учёт: исключить",IF(B13="Нет","Не включать отдельно",IF(C13="Да","Уже учтена","Проверить код и цену"))))</f>
        <v>Проверить код и цену</v>
      </c>
    </row>
    <row r="15" ht="32" customHeight="1" spans="1:8" x14ac:dyDescent="0.25">
      <c r="A15" s="4" t="s">
        <v>97</v>
      </c>
      <c r="B15" s="4"/>
      <c r="C15" s="4"/>
      <c r="D15" s="4"/>
      <c r="E15" s="4"/>
      <c r="F15" s="4"/>
      <c r="G15" s="4"/>
      <c r="H15" s="4"/>
    </row>
    <row r="16" ht="32" customHeight="1" spans="1:8" x14ac:dyDescent="0.25">
      <c r="A16" s="4" t="s">
        <v>98</v>
      </c>
      <c r="B16" s="4"/>
      <c r="C16" s="4"/>
      <c r="D16" s="4"/>
      <c r="E16" s="4"/>
      <c r="F16" s="4"/>
      <c r="G16" s="4"/>
      <c r="H16" s="4"/>
    </row>
  </sheetData>
  <mergeCells count="4">
    <mergeCell ref="A2:H2"/>
    <mergeCell ref="A4:H4"/>
    <mergeCell ref="A15:H15"/>
    <mergeCell ref="A16:H16"/>
  </mergeCells>
  <conditionalFormatting sqref="B7:C13">
    <cfRule type="expression" dxfId="1" priority="1">
      <formula>AND($B7="Да",$C7="Да")</formula>
    </cfRule>
  </conditionalFormatting>
  <dataValidations count="14"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0">
      <formula1>AND(OR(B10="",B10="Да",B10="Нет"),OR($B10&lt;&gt;"Да",$C10&lt;&gt;"Да"))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1">
      <formula1>AND(OR(B11="",B11="Да",B11="Нет"),OR($B11&lt;&gt;"Да",$C11&lt;&gt;"Да"))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2">
      <formula1>AND(OR(B12="",B12="Да",B12="Нет"),OR($B12&lt;&gt;"Да",$C12&lt;&gt;"Да"))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13">
      <formula1>AND(OR(B13="",B13="Да",B13="Нет"),OR($B13&lt;&gt;"Да",$C13&lt;&gt;"Да"))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7">
      <formula1>AND(OR(B7="",B7="Да",B7="Нет"),OR($B7&lt;&gt;"Да",$C7&lt;&gt;"Да"))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8">
      <formula1>AND(OR(B8="",B8="Да",B8="Нет"),OR($B8&lt;&gt;"Да",$C8&lt;&gt;"Да"))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B9">
      <formula1>AND(OR(B9="",B9="Да",B9="Нет"),OR($B9&lt;&gt;"Да",$C9&lt;&gt;"Да"))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0">
      <formula1>AND(OR(C10="",C10="Да",C10="Нет"),OR($B10&lt;&gt;"Да",$C10&lt;&gt;"Да"))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1">
      <formula1>AND(OR(C11="",C11="Да",C11="Нет"),OR($B11&lt;&gt;"Да",$C11&lt;&gt;"Да"))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2">
      <formula1>AND(OR(C12="",C12="Да",C12="Нет"),OR($B12&lt;&gt;"Да",$C12&lt;&gt;"Да"))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13">
      <formula1>AND(OR(C13="",C13="Да",C13="Нет"),OR($B13&lt;&gt;"Да",$C13&lt;&gt;"Да"))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7">
      <formula1>AND(OR(C7="",C7="Да",C7="Нет"),OR($B7&lt;&gt;"Да",$C7&lt;&gt;"Да"))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8">
      <formula1>AND(OR(C8="",C8="Да",C8="Нет"),OR($B8&lt;&gt;"Да",$C8&lt;&gt;"Да"))</formula1>
    </dataValidation>
    <dataValidation type="custom" allowBlank="1" showInputMessage="1" promptTitle="Да или Нет" prompt="Повторно учитывать уже включённую операцию нельзя." showErrorMessage="1" errorStyle="stop" errorTitle="Повторный учёт" error="Введите «Да» или «Нет». Уже учтённая операция не может быть нужна отдельно." sqref="C9">
      <formula1>AND(OR(C9="",C9="Да",C9="Нет"),OR($B9&lt;&gt;"Да",$C9&lt;&gt;"Да"))</formula1>
    </dataValidation>
  </dataValidations>
  <hyperlinks>
    <hyperlink ref="G10" r:id="rId1"/>
    <hyperlink ref="G11" r:id="rId2"/>
    <hyperlink ref="G12" r:id="rId3"/>
  </hyperlink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9" customWidth="1"/>
    <col min="3" max="3" width="23" customWidth="1"/>
    <col min="4" max="4" width="12" customWidth="1"/>
    <col min="5" max="5" width="14" customWidth="1"/>
    <col min="6" max="6" width="11" customWidth="1"/>
    <col min="7" max="7" width="14" customWidth="1"/>
    <col min="8" max="8" width="15" customWidth="1"/>
    <col min="9" max="9" width="17" customWidth="1"/>
    <col min="10" max="10" width="20" customWidth="1"/>
    <col min="11" max="11" width="36" customWidth="1"/>
    <col min="12" max="12" width="33" customWidth="1"/>
  </cols>
  <sheetData>
    <row r="2" ht="26" customHeight="1" spans="1:12" x14ac:dyDescent="0.25">
      <c r="A2" s="1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ht="30" customHeight="1" spans="1:12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38" customHeight="1" spans="1:12" x14ac:dyDescent="0.25">
      <c r="A6" s="3" t="s">
        <v>100</v>
      </c>
      <c r="B6" s="3" t="s">
        <v>65</v>
      </c>
      <c r="C6" s="3" t="s">
        <v>68</v>
      </c>
      <c r="D6" s="3" t="s">
        <v>101</v>
      </c>
      <c r="E6" s="3" t="s">
        <v>102</v>
      </c>
      <c r="F6" s="3" t="s">
        <v>103</v>
      </c>
      <c r="G6" s="3" t="s">
        <v>104</v>
      </c>
      <c r="H6" s="3" t="s">
        <v>105</v>
      </c>
      <c r="I6" s="3" t="s">
        <v>106</v>
      </c>
      <c r="J6" s="3" t="s">
        <v>107</v>
      </c>
      <c r="K6" s="3" t="s">
        <v>108</v>
      </c>
      <c r="L6" s="3" t="s">
        <v>109</v>
      </c>
    </row>
    <row r="7" ht="36" customHeight="1" spans="1:12" x14ac:dyDescent="0.25">
      <c r="A7" s="10">
        <v>1</v>
      </c>
      <c r="B7" s="4" t="s">
        <v>73</v>
      </c>
      <c r="C7" s="4" t="str">
        <f>IF('Выбор операций'!D7="","",'Выбор операций'!D7)</f>
        <v>69-01-009-01</v>
      </c>
      <c r="D7" s="4" t="s">
        <v>77</v>
      </c>
      <c r="E7" s="11">
        <f>IF(ISNUMBER('Исходные данные'!B7),'Исходные данные'!B7,"")</f>
        <v>10</v>
      </c>
      <c r="F7" s="10">
        <v>100</v>
      </c>
      <c r="G7" s="11">
        <f>IF(OR(NOT(ISNUMBER(E7)),NOT(ISNUMBER(F7)),F7&lt;=0),"",E7/F7)</f>
        <v>0.1</v>
      </c>
      <c r="H7" s="9"/>
      <c r="I7" s="12">
        <f>IF(OR('Выбор операций'!B7="",'Выбор операций'!C7=""),"",IF(OR('Выбор операций'!B7="Нет",'Выбор операций'!C7="Да"),0,IF(OR(NOT(ISNUMBER(G7)),NOT(ISNUMBER(H7))),"",ROUND(G7*H7,2))))</f>
        <v>0</v>
      </c>
      <c r="J7" s="8" t="s">
        <v>110</v>
      </c>
      <c r="K7" s="8" t="s">
        <v>111</v>
      </c>
      <c r="L7" s="4" t="str">
        <f>IF(OR('Выбор операций'!B7="",'Выбор операций'!C7=""),"Заполните выбор операции",IF(AND('Выбор операций'!B7="Да",'Выбор операций'!C7="Да"),"Повторный учёт: исключено",IF(OR('Выбор операций'!B7="Нет",'Выбор операций'!C7="Да"),"Не включено отдельно",IF(NOT(ISNUMBER(G7)),"Нет объёма",IF(NOT(ISNUMBER(H7)),"Нет цены","Рассчитано")))))</f>
        <v>Не включено отдельно</v>
      </c>
    </row>
    <row r="8" ht="36" customHeight="1" spans="1:12" x14ac:dyDescent="0.25">
      <c r="A8" s="10">
        <v>2</v>
      </c>
      <c r="B8" s="4" t="s">
        <v>79</v>
      </c>
      <c r="C8" s="4" t="str">
        <f>IF('Выбор операций'!D8="","",'Выбор операций'!D8)</f>
        <v>69-01-009-02</v>
      </c>
      <c r="D8" s="4" t="s">
        <v>81</v>
      </c>
      <c r="E8" s="11" t="str">
        <f>IF(ISNUMBER('Исходные данные'!B8),'Исходные данные'!B8,"")</f>
        <v/>
      </c>
      <c r="F8" s="10">
        <v>1</v>
      </c>
      <c r="G8" s="11" t="str">
        <f>IF(OR(NOT(ISNUMBER(E8)),NOT(ISNUMBER(F8)),F8&lt;=0),"",E8/F8)</f>
        <v/>
      </c>
      <c r="H8" s="9"/>
      <c r="I8" s="12">
        <f>IF(OR('Выбор операций'!B8="",'Выбор операций'!C8=""),"",IF(OR('Выбор операций'!B8="Нет",'Выбор операций'!C8="Да"),0,IF(OR(NOT(ISNUMBER(G8)),NOT(ISNUMBER(H8))),"",ROUND(G8*H8,2))))</f>
        <v>0</v>
      </c>
      <c r="J8" s="8" t="s">
        <v>110</v>
      </c>
      <c r="K8" s="8" t="s">
        <v>111</v>
      </c>
      <c r="L8" s="4" t="str">
        <f>IF(OR('Выбор операций'!B8="",'Выбор операций'!C8=""),"Заполните выбор операции",IF(AND('Выбор операций'!B8="Да",'Выбор операций'!C8="Да"),"Повторный учёт: исключено",IF(OR('Выбор операций'!B8="Нет",'Выбор операций'!C8="Да"),"Не включено отдельно",IF(NOT(ISNUMBER(G8)),"Нет объёма",IF(NOT(ISNUMBER(H8)),"Нет цены","Рассчитано")))))</f>
        <v>Не включено отдельно</v>
      </c>
    </row>
    <row r="9" ht="36" customHeight="1" spans="1:12" x14ac:dyDescent="0.25">
      <c r="A9" s="10">
        <v>3</v>
      </c>
      <c r="B9" s="4" t="s">
        <v>82</v>
      </c>
      <c r="C9" s="4" t="str">
        <f>IF('Выбор операций'!D9="","",'Выбор операций'!D9)</f>
        <v>69-01-015-01</v>
      </c>
      <c r="D9" s="4" t="s">
        <v>84</v>
      </c>
      <c r="E9" s="11">
        <f>IF(ISNUMBER('Исходные данные'!B7),'Исходные данные'!B7,"")</f>
        <v>10</v>
      </c>
      <c r="F9" s="10">
        <v>1</v>
      </c>
      <c r="G9" s="11">
        <f>IF(OR(NOT(ISNUMBER(E9)),NOT(ISNUMBER(F9)),F9&lt;=0),"",E9/F9)</f>
        <v>10</v>
      </c>
      <c r="H9" s="9"/>
      <c r="I9" s="12">
        <f>IF(OR('Выбор операций'!B9="",'Выбор операций'!C9=""),"",IF(OR('Выбор операций'!B9="Нет",'Выбор операций'!C9="Да"),0,IF(OR(NOT(ISNUMBER(G9)),NOT(ISNUMBER(H9))),"",ROUND(G9*H9,2))))</f>
        <v>0</v>
      </c>
      <c r="J9" s="8" t="s">
        <v>110</v>
      </c>
      <c r="K9" s="8" t="s">
        <v>111</v>
      </c>
      <c r="L9" s="4" t="str">
        <f>IF(OR('Выбор операций'!B9="",'Выбор операций'!C9=""),"Заполните выбор операции",IF(AND('Выбор операций'!B9="Да",'Выбор операций'!C9="Да"),"Повторный учёт: исключено",IF(OR('Выбор операций'!B9="Нет",'Выбор операций'!C9="Да"),"Не включено отдельно",IF(NOT(ISNUMBER(G9)),"Нет объёма",IF(NOT(ISNUMBER(H9)),"Нет цены","Рассчитано")))))</f>
        <v>Не включено отдельно</v>
      </c>
    </row>
    <row r="10" ht="36" customHeight="1" spans="1:12" x14ac:dyDescent="0.25">
      <c r="A10" s="10">
        <v>4</v>
      </c>
      <c r="B10" s="4" t="s">
        <v>85</v>
      </c>
      <c r="C10" s="4" t="str">
        <f>IF('Выбор операций'!D10="","",'Выбор операций'!D10)</f>
        <v>47-1</v>
      </c>
      <c r="D10" s="4" t="s">
        <v>84</v>
      </c>
      <c r="E10" s="11">
        <f>IF(ISNUMBER('Исходные данные'!B7),'Исходные данные'!B7,"")</f>
        <v>10</v>
      </c>
      <c r="F10" s="10">
        <v>1</v>
      </c>
      <c r="G10" s="11">
        <f>IF(OR(NOT(ISNUMBER(E10)),NOT(ISNUMBER(F10)),F10&lt;=0),"",E10/F10)</f>
        <v>10</v>
      </c>
      <c r="H10" s="13">
        <v>1415.77</v>
      </c>
      <c r="I10" s="12">
        <f>IF(OR('Выбор операций'!B10="",'Выбор операций'!C10=""),"",IF(OR('Выбор операций'!B10="Нет",'Выбор операций'!C10="Да"),0,IF(OR(NOT(ISNUMBER(G10)),NOT(ISNUMBER(H10))),"",ROUND(G10*H10,2))))</f>
        <v>14157.7</v>
      </c>
      <c r="J10" s="8" t="s">
        <v>110</v>
      </c>
      <c r="K10" s="8" t="s">
        <v>112</v>
      </c>
      <c r="L10" s="4" t="str">
        <f>IF(OR('Выбор операций'!B10="",'Выбор операций'!C10=""),"Заполните выбор операции",IF(AND('Выбор операций'!B10="Да",'Выбор операций'!C10="Да"),"Повторный учёт: исключено",IF(OR('Выбор операций'!B10="Нет",'Выбор операций'!C10="Да"),"Не включено отдельно",IF(NOT(ISNUMBER(G10)),"Нет объёма",IF(NOT(ISNUMBER(H10)),"Нет цены","Рассчитано")))))</f>
        <v>Рассчитано</v>
      </c>
    </row>
    <row r="11" ht="36" customHeight="1" spans="1:12" x14ac:dyDescent="0.25">
      <c r="A11" s="10">
        <v>5</v>
      </c>
      <c r="B11" s="4" t="s">
        <v>90</v>
      </c>
      <c r="C11" s="4" t="str">
        <f>IF('Выбор операций'!D11="","",'Выбор операций'!D11)</f>
        <v>02-15-1-01-0015</v>
      </c>
      <c r="D11" s="4" t="s">
        <v>84</v>
      </c>
      <c r="E11" s="11">
        <f>IF(ISNUMBER('Исходные данные'!B7),'Исходные данные'!B7,"")</f>
        <v>10</v>
      </c>
      <c r="F11" s="10">
        <v>1</v>
      </c>
      <c r="G11" s="11">
        <f>IF(OR(NOT(ISNUMBER(E11)),NOT(ISNUMBER(F11)),F11&lt;=0),"",E11/F11)</f>
        <v>10</v>
      </c>
      <c r="H11" s="13">
        <v>354.91</v>
      </c>
      <c r="I11" s="12">
        <f>IF(OR('Выбор операций'!B11="",'Выбор операций'!C11=""),"",IF(OR('Выбор операций'!B11="Нет",'Выбор операций'!C11="Да"),0,IF(OR(NOT(ISNUMBER(G11)),NOT(ISNUMBER(H11))),"",ROUND(G11*H11,2))))</f>
        <v>3549.1</v>
      </c>
      <c r="J11" s="8" t="s">
        <v>110</v>
      </c>
      <c r="K11" s="8" t="s">
        <v>112</v>
      </c>
      <c r="L11" s="4" t="str">
        <f>IF(OR('Выбор операций'!B11="",'Выбор операций'!C11=""),"Заполните выбор операции",IF(AND('Выбор операций'!B11="Да",'Выбор операций'!C11="Да"),"Повторный учёт: исключено",IF(OR('Выбор операций'!B11="Нет",'Выбор операций'!C11="Да"),"Не включено отдельно",IF(NOT(ISNUMBER(G11)),"Нет объёма",IF(NOT(ISNUMBER(H11)),"Нет цены","Рассчитано")))))</f>
        <v>Рассчитано</v>
      </c>
    </row>
    <row r="12" ht="36" customHeight="1" spans="1:12" x14ac:dyDescent="0.25">
      <c r="A12" s="10">
        <v>6</v>
      </c>
      <c r="B12" s="4" t="s">
        <v>92</v>
      </c>
      <c r="C12" s="4" t="str">
        <f>IF('Выбор операций'!D12="","",'Выбор операций'!D12)</f>
        <v>47-2</v>
      </c>
      <c r="D12" s="4" t="s">
        <v>84</v>
      </c>
      <c r="E12" s="11">
        <f>IF(ISNUMBER('Исходные данные'!B7),'Исходные данные'!B7,"")</f>
        <v>10</v>
      </c>
      <c r="F12" s="10">
        <v>1</v>
      </c>
      <c r="G12" s="11">
        <f>IF(OR(NOT(ISNUMBER(E12)),NOT(ISNUMBER(F12)),F12&lt;=0),"",E12/F12)</f>
        <v>10</v>
      </c>
      <c r="H12" s="12" t="str">
        <f>IF(ISNUMBER('Исходные данные'!B25),'Исходные данные'!B25,"")</f>
        <v/>
      </c>
      <c r="I12" s="12">
        <f>IF(OR('Выбор операций'!B12="",'Выбор операций'!C12=""),"",IF(OR('Выбор операций'!B12="Нет",'Выбор операций'!C12="Да"),0,IF(OR(NOT(ISNUMBER(G12)),NOT(ISNUMBER(H12))),"",ROUND(G12*H12,2))))</f>
        <v>0</v>
      </c>
      <c r="J12" s="8" t="s">
        <v>110</v>
      </c>
      <c r="K12" s="8" t="s">
        <v>112</v>
      </c>
      <c r="L12" s="4" t="str">
        <f>IF(OR('Выбор операций'!B12="",'Выбор операций'!C12=""),"Заполните выбор операции",IF(AND('Выбор операций'!B12="Да",'Выбор операций'!C12="Да"),"Повторный учёт: исключено",IF(OR('Выбор операций'!B12="Нет",'Выбор операций'!C12="Да"),"Не включено отдельно",IF(NOT(ISNUMBER(G12)),"Нет объёма",IF(NOT(ISNUMBER(H12)),"Нет цены","Рассчитано")))))</f>
        <v>Не включено отдельно</v>
      </c>
    </row>
    <row r="13" ht="36" customHeight="1" spans="1:12" x14ac:dyDescent="0.25">
      <c r="A13" s="10">
        <v>7</v>
      </c>
      <c r="B13" s="4" t="s">
        <v>94</v>
      </c>
      <c r="C13" s="4" t="str">
        <f>IF('Выбор операций'!D13="","",'Выбор операций'!D13)</f>
        <v/>
      </c>
      <c r="D13" s="4" t="s">
        <v>84</v>
      </c>
      <c r="E13" s="11">
        <f>IF(ISNUMBER('Исходные данные'!B7),'Исходные данные'!B7,"")</f>
        <v>10</v>
      </c>
      <c r="F13" s="10">
        <v>1</v>
      </c>
      <c r="G13" s="11">
        <f>IF(OR(NOT(ISNUMBER(E13)),NOT(ISNUMBER(F13)),F13&lt;=0),"",E13/F13)</f>
        <v>10</v>
      </c>
      <c r="H13" s="12" t="str">
        <f>IF(ISNUMBER('Исходные данные'!B23),'Исходные данные'!B23,"")</f>
        <v/>
      </c>
      <c r="I13" s="12" t="str">
        <f>IF(OR('Выбор операций'!B13="",'Выбор операций'!C13=""),"",IF(OR('Выбор операций'!B13="Нет",'Выбор операций'!C13="Да"),0,IF(OR(NOT(ISNUMBER(G13)),NOT(ISNUMBER(H13)),'Исходные данные'!B24=""),"",ROUND(G13*H13,2))))</f>
        <v/>
      </c>
      <c r="J13" s="8" t="s">
        <v>110</v>
      </c>
      <c r="K13" s="8" t="s">
        <v>111</v>
      </c>
      <c r="L13" s="4" t="str">
        <f>IF(OR('Выбор операций'!B13="",'Выбор операций'!C13=""),"Заполните выбор операции",IF(AND('Выбор операций'!B13="Да",'Выбор операций'!C13="Да"),"Повторный учёт: исключено",IF(OR('Выбор операций'!B13="Нет",'Выбор операций'!C13="Да"),"Не включено отдельно",IF(NOT(ISNUMBER(G13)),"Нет объёма",IF(NOT(ISNUMBER(H13)),"Нет цены",IF('Исходные данные'!B24="","Нет источника цены","Рассчитано"))))))</f>
        <v>Нет цены</v>
      </c>
    </row>
    <row r="16" ht="36" customHeight="1" spans="2:12" x14ac:dyDescent="0.25">
      <c r="B16" s="14" t="s">
        <v>113</v>
      </c>
      <c r="I16" s="15">
        <f>IF(COUNT(I10:I11)&lt;2,"",IF(OR(J10&lt;&gt;"Текущие цены",J11&lt;&gt;"Текущие цены"),"",SUM(I10:I11)))</f>
        <v>17706.8</v>
      </c>
      <c r="L16" s="16" t="str">
        <f>IF(COUNT(I10:I11)&lt;2,"Заполните две услуги",IF(OR(J10&lt;&gt;"Текущие цены",J11&lt;&gt;"Текущие цены"),"Не смешивайте уровни цен","Сумма двух операций"))</f>
        <v>Сумма двух операций</v>
      </c>
    </row>
    <row r="18" ht="36" customHeight="1" spans="2:2" x14ac:dyDescent="0.25">
      <c r="B18" s="4" t="s">
        <v>114</v>
      </c>
    </row>
    <row r="19" ht="36" customHeight="1" spans="2:7" x14ac:dyDescent="0.25">
      <c r="B19" s="4" t="s">
        <v>115</v>
      </c>
      <c r="G19" s="11">
        <f>IF(ISNUMBER(G7),G7,"")</f>
        <v>0.1</v>
      </c>
    </row>
    <row r="20" ht="36" customHeight="1" spans="2:7" x14ac:dyDescent="0.25">
      <c r="B20" s="4" t="s">
        <v>116</v>
      </c>
      <c r="G20" s="10">
        <v>0.2</v>
      </c>
    </row>
    <row r="21" ht="36" customHeight="1" spans="2:7" x14ac:dyDescent="0.25">
      <c r="B21" s="4" t="s">
        <v>117</v>
      </c>
      <c r="G21" s="17">
        <f>IF(ISNUMBER(G9),G9*G20*100,"")</f>
        <v>200</v>
      </c>
    </row>
    <row r="23" ht="32" customHeight="1" spans="2:12" x14ac:dyDescent="0.25">
      <c r="B23" s="4" t="s">
        <v>118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2" customHeight="1" spans="2:12" x14ac:dyDescent="0.25">
      <c r="B24" s="4" t="s">
        <v>119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32" customHeight="1" spans="2:12" x14ac:dyDescent="0.25">
      <c r="B25" s="4" t="s">
        <v>120</v>
      </c>
      <c r="C25" s="4"/>
      <c r="D25" s="4"/>
      <c r="E25" s="4"/>
      <c r="F25" s="4"/>
      <c r="G25" s="4"/>
      <c r="H25" s="4"/>
      <c r="I25" s="4"/>
      <c r="J25" s="4"/>
      <c r="K25" s="4"/>
      <c r="L25" s="4"/>
    </row>
  </sheetData>
  <mergeCells count="5">
    <mergeCell ref="A2:L2"/>
    <mergeCell ref="A4:L4"/>
    <mergeCell ref="B23:L23"/>
    <mergeCell ref="B24:L24"/>
    <mergeCell ref="B25:L25"/>
  </mergeCells>
  <conditionalFormatting sqref="H7:H13">
    <cfRule type="expression" dxfId="2" priority="1">
      <formula>L7="Нет цены"</formula>
    </cfRule>
  </conditionalFormatting>
  <dataValidations count="2">
    <dataValidation type="list" showErrorMessage="1" sqref="J10:J13">
      <formula1>"Текущие цены,Базисные цены 2001 г."</formula1>
    </dataValidation>
    <dataValidation type="list" showErrorMessage="1" sqref="J7:J13">
      <formula1>"Текущие цены,Базисные цены 2001 г."</formula1>
    </dataValidation>
  </dataValidations>
  <hyperlinks>
    <hyperlink ref="K10" r:id="rId1"/>
    <hyperlink ref="K11" r:id="rId2"/>
    <hyperlink ref="K12" r:id="rId3"/>
  </hyperlink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60" customWidth="1"/>
    <col min="3" max="3" width="58" customWidth="1"/>
    <col min="4" max="4" width="16" customWidth="1"/>
  </cols>
  <sheetData>
    <row r="2" ht="26" customHeight="1" spans="1:4" x14ac:dyDescent="0.25">
      <c r="A2" s="1" t="s">
        <v>121</v>
      </c>
      <c r="B2" s="1"/>
      <c r="C2" s="1"/>
      <c r="D2" s="1"/>
    </row>
    <row r="4" ht="30" customHeight="1" spans="1:4" x14ac:dyDescent="0.25">
      <c r="A4" s="2" t="s">
        <v>1</v>
      </c>
      <c r="B4" s="2"/>
      <c r="C4" s="2"/>
      <c r="D4" s="2"/>
    </row>
    <row r="6" ht="38" customHeight="1" spans="1:4" x14ac:dyDescent="0.25">
      <c r="A6" s="3" t="s">
        <v>122</v>
      </c>
      <c r="B6" s="3" t="s">
        <v>123</v>
      </c>
      <c r="C6" s="3" t="s">
        <v>124</v>
      </c>
      <c r="D6" s="3" t="s">
        <v>54</v>
      </c>
    </row>
    <row r="7" ht="60" customHeight="1" spans="1:4" x14ac:dyDescent="0.25">
      <c r="A7" s="4" t="s">
        <v>125</v>
      </c>
      <c r="B7" s="4" t="s">
        <v>126</v>
      </c>
      <c r="C7" s="8" t="s">
        <v>127</v>
      </c>
      <c r="D7" s="18"/>
    </row>
    <row r="8" ht="60" customHeight="1" spans="1:4" x14ac:dyDescent="0.25">
      <c r="A8" s="4" t="s">
        <v>128</v>
      </c>
      <c r="B8" s="4" t="s">
        <v>129</v>
      </c>
      <c r="C8" s="8" t="s">
        <v>130</v>
      </c>
      <c r="D8" s="18"/>
    </row>
    <row r="9" ht="60" customHeight="1" spans="1:4" x14ac:dyDescent="0.25">
      <c r="A9" s="4" t="s">
        <v>131</v>
      </c>
      <c r="B9" s="4" t="s">
        <v>132</v>
      </c>
      <c r="C9" s="4" t="s">
        <v>133</v>
      </c>
      <c r="D9" s="19">
        <v>46300</v>
      </c>
    </row>
    <row r="10" ht="60" customHeight="1" spans="1:4" x14ac:dyDescent="0.25">
      <c r="A10" s="4" t="s">
        <v>134</v>
      </c>
      <c r="B10" s="4" t="s">
        <v>135</v>
      </c>
      <c r="C10" s="4" t="s">
        <v>133</v>
      </c>
      <c r="D10" s="19">
        <v>46300</v>
      </c>
    </row>
    <row r="11" ht="60" customHeight="1" spans="1:4" x14ac:dyDescent="0.25">
      <c r="A11" s="4" t="s">
        <v>136</v>
      </c>
      <c r="B11" s="4" t="s">
        <v>137</v>
      </c>
      <c r="C11" s="4" t="s">
        <v>133</v>
      </c>
      <c r="D11" s="19">
        <v>46300</v>
      </c>
    </row>
    <row r="12" ht="60" customHeight="1" spans="1:4" x14ac:dyDescent="0.25">
      <c r="A12" s="4" t="s">
        <v>138</v>
      </c>
      <c r="B12" s="4" t="s">
        <v>139</v>
      </c>
      <c r="C12" s="4" t="s">
        <v>133</v>
      </c>
      <c r="D12" s="19">
        <v>46300</v>
      </c>
    </row>
    <row r="13" ht="60" customHeight="1" spans="1:4" x14ac:dyDescent="0.25">
      <c r="A13" s="4" t="s">
        <v>140</v>
      </c>
      <c r="B13" s="4" t="s">
        <v>141</v>
      </c>
      <c r="C13" s="4" t="s">
        <v>133</v>
      </c>
      <c r="D13" s="19">
        <v>46300</v>
      </c>
    </row>
    <row r="14" ht="60" customHeight="1" spans="1:4" x14ac:dyDescent="0.25">
      <c r="A14" s="4" t="s">
        <v>142</v>
      </c>
      <c r="B14" s="4" t="s">
        <v>143</v>
      </c>
      <c r="C14" s="4" t="s">
        <v>133</v>
      </c>
      <c r="D14" s="19">
        <v>46300</v>
      </c>
    </row>
    <row r="15" ht="60" customHeight="1" spans="1:4" x14ac:dyDescent="0.25">
      <c r="A15" s="4" t="s">
        <v>144</v>
      </c>
      <c r="B15" s="4" t="s">
        <v>145</v>
      </c>
      <c r="C15" s="4" t="s">
        <v>133</v>
      </c>
      <c r="D15" s="19">
        <v>46300</v>
      </c>
    </row>
    <row r="16" ht="60" customHeight="1" spans="1:4" x14ac:dyDescent="0.25">
      <c r="A16" s="4" t="s">
        <v>146</v>
      </c>
      <c r="B16" s="4" t="s">
        <v>147</v>
      </c>
      <c r="C16" s="4" t="s">
        <v>148</v>
      </c>
      <c r="D16" s="19">
        <v>46300</v>
      </c>
    </row>
    <row r="17" ht="60" customHeight="1" spans="1:4" x14ac:dyDescent="0.25">
      <c r="A17" s="4" t="s">
        <v>149</v>
      </c>
      <c r="B17" s="4" t="s">
        <v>150</v>
      </c>
      <c r="C17" s="7"/>
      <c r="D17" s="18"/>
    </row>
    <row r="19" ht="36" customHeight="1" spans="1:4" x14ac:dyDescent="0.25">
      <c r="A19" s="4" t="s">
        <v>151</v>
      </c>
      <c r="B19" s="10" t="str">
        <f>IF('Исходные данные'!B26="","",'Исходные данные'!B26)</f>
        <v/>
      </c>
      <c r="D19" s="20" t="str">
        <f>IF('Исходные данные'!B27="","",'Исходные данные'!B27)</f>
        <v/>
      </c>
    </row>
  </sheetData>
  <mergeCells count="2">
    <mergeCell ref="A2:D2"/>
    <mergeCell ref="A4:D4"/>
  </mergeCells>
  <hyperlinks>
    <hyperlink ref="C9" r:id="rId1"/>
    <hyperlink ref="C10" r:id="rId2"/>
    <hyperlink ref="C11" r:id="rId3"/>
    <hyperlink ref="C12" r:id="rId4"/>
    <hyperlink ref="C13" r:id="rId5"/>
    <hyperlink ref="C14" r:id="rId6"/>
    <hyperlink ref="C15" r:id="rId7"/>
  </hyperlinks>
  <pageMargins left="0.3" right="0.3" top="0.35" bottom="0.35" header="0.15" footer="0.15"/>
  <pageSetup paperSize="8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Исходные данные</vt:lpstr>
      <vt:lpstr>Выбор операций</vt:lpstr>
      <vt:lpstr>Расчёт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2026-10-05T17:30:30Z</dcterms:modified>
</cp:coreProperties>
</file>