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Проверка ресурсов" state="visible" r:id="rId6"/>
  </sheets>
  <definedNames>
    <definedName name="_xlnm.Print_Area" localSheetId="0">'ВОР'!$A1:$L13</definedName>
    <definedName name="_xlnm.Print_Titles" localSheetId="0">'ВОР'!$1:$9</definedName>
    <definedName name="_xlnm.Print_Area" localSheetId="1">'Выбор нормы'!$A1:$L14</definedName>
    <definedName name="_xlnm.Print_Titles" localSheetId="1">'Выбор нормы'!$1:$9</definedName>
    <definedName name="_xlnm.Print_Area" localSheetId="2">'Проверка ресурсов'!$A1:$L16</definedName>
    <definedName name="_xlnm.Print_Titles" localSheetId="2">'Проверка ресурсов'!$1:$9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6" authorId="0">
      <text>
        <r>
          <t>Наименование объекта по исходным документам.</t>
        </r>
      </text>
    </comment>
    <comment ref="H6" authorId="0">
      <text>
        <r>
          <t>Дата составления ведомости.</t>
        </r>
      </text>
    </comment>
    <comment ref="B7" authorId="0">
      <text>
        <r>
          <t>Документ, лист и дата, подтверждающие объёмы.</t>
        </r>
      </text>
    </comment>
    <comment ref="H7" authorId="0">
      <text>
        <r>
          <t>Укажите применяемое изменение ФСНБ-2022 после сверки.</t>
        </r>
      </text>
    </comment>
    <comment ref="G10" authorId="0">
      <text>
        <r>
          <t>Толщина по спецификации; в учебном примере 80 мм.</t>
        </r>
      </text>
    </comment>
    <comment ref="J10" authorId="0">
      <text>
        <r>
          <t>Площадь из ВОР; в учебном примере 240 м².</t>
        </r>
      </text>
    </comment>
    <comment ref="K10" authorId="0">
      <text>
        <r>
          <t>Заполните по проектным документам.</t>
        </r>
      </text>
    </comment>
    <comment ref="L10" authorId="0">
      <text>
        <r>
          <t>Заполните по проектным документам.</t>
        </r>
      </text>
    </comment>
    <comment ref="G11" authorId="0">
      <text>
        <r>
          <t>Толщина резки; в учебном примере 80 мм. Полный шаг изменения толщины составляет 10 мм.</t>
        </r>
      </text>
    </comment>
    <comment ref="J11" authorId="0">
      <text>
        <r>
          <t>Суммарная длина резов; в учебном примере 18 м. Периметр не заменяет длину резов.</t>
        </r>
      </text>
    </comment>
    <comment ref="K11" authorId="0">
      <text>
        <r>
          <t>Заполните по проектным документам.</t>
        </r>
      </text>
    </comment>
    <comment ref="L11" authorId="0">
      <text>
        <r>
          <t>Заполните по проектным документам.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H12" authorId="0">
      <text>
        <r>
          <t>70 мм: базовая толщина; 10 мм: шаг поправки по ГЭСН 27-07-005-07. Неполный шаг требует нормативного обоснования.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D10" authorId="0">
      <text>
        <r>
          <t>Норматив ресурса по ГЭСН ФСНБ-2022 27-07-005-02, на 10 м².</t>
        </r>
      </text>
    </comment>
    <comment ref="D11" authorId="0">
      <text>
        <r>
          <t>Норматив ресурса по ГЭСН ФСНБ-2022 27-07-005-02, на 10 м².</t>
        </r>
      </text>
    </comment>
    <comment ref="D12" authorId="0">
      <text>
        <r>
          <t>0,9 кВт·ч основной резки и 0,144 кВт·ч на шаг толщины.</t>
        </r>
      </text>
    </comment>
    <comment ref="D13" authorId="0">
      <text>
        <r>
          <t>0,014 шт. основной резки и 0,002 шт. на шаг толщины.</t>
        </r>
      </text>
    </comment>
    <comment ref="C14" authorId="0">
      <text>
        <r>
          <t>Заполните по спецификации и подтверждённому расходу.</t>
        </r>
      </text>
    </comment>
    <comment ref="D14" authorId="0">
      <text>
        <r>
          <t>Заполните по спецификации и подтверждённому расходу.</t>
        </r>
      </text>
    </comment>
    <comment ref="H14" authorId="0">
      <text>
        <r>
          <t>Заполните по спецификации и подтверждённому расходу.</t>
        </r>
      </text>
    </comment>
    <comment ref="I14" authorId="0">
      <text>
        <r>
          <t>Заполните по спецификации и подтверждённому расходу.</t>
        </r>
      </text>
    </comment>
    <comment ref="J14" authorId="0">
      <text>
        <r>
          <t>Заполните по спецификации и подтверждённому расходу.</t>
        </r>
      </text>
    </comment>
    <comment ref="K14" authorId="0">
      <text>
        <r>
          <t>Заполните по спецификации и подтверждённому расходу.</t>
        </r>
      </text>
    </comment>
  </commentList>
</comments>
</file>

<file path=xl/sharedStrings.xml><?xml version="1.0" encoding="utf-8"?>
<sst xmlns="http://schemas.openxmlformats.org/spreadsheetml/2006/main" count="134" uniqueCount="87">
  <si>
    <t>Проверка норм: учебный пример тротуарного покрытия</t>
  </si>
  <si>
    <t>Учебный пример, числа условные. Жёлтые поля изменяют по ВОР и спецификации.</t>
  </si>
  <si>
    <t>Этот вариант: 55 изделий на м², готовое основание, резка УШМ. При другой технологии шифры пересматривают.</t>
  </si>
  <si>
    <t>Пример строки: укладка 55 изделий на м², площадь 240 м²; резка 18 м, толщина 80 мм.</t>
  </si>
  <si>
    <t>Редакцию норм и расход проектных материалов проверяет сметчик перед утверждением.</t>
  </si>
  <si>
    <t>Объект</t>
  </si>
  <si>
    <t>Учебный пример: новое покрытие пешеходной площадки на уже выполненном основании</t>
  </si>
  <si>
    <t>Дата</t>
  </si>
  <si>
    <t>07.10.2026</t>
  </si>
  <si>
    <t>Основание составления</t>
  </si>
  <si>
    <t>Учебное условие</t>
  </si>
  <si>
    <t>Редакция базы</t>
  </si>
  <si>
    <t>№</t>
  </si>
  <si>
    <t>Работа</t>
  </si>
  <si>
    <t>Изделие / материал</t>
  </si>
  <si>
    <t>Рисунок</t>
  </si>
  <si>
    <t>шт./м²</t>
  </si>
  <si>
    <t>Основание</t>
  </si>
  <si>
    <t>Толщина, мм</t>
  </si>
  <si>
    <t>Инструмент</t>
  </si>
  <si>
    <t>Ед. ВОР</t>
  </si>
  <si>
    <t>Объём</t>
  </si>
  <si>
    <t>Источник объёма</t>
  </si>
  <si>
    <t>Спецификация</t>
  </si>
  <si>
    <t>Устройство покрытия из тротуарной плитки</t>
  </si>
  <si>
    <t>Тротуарная плитка</t>
  </si>
  <si>
    <t>По раскладке</t>
  </si>
  <si>
    <t>Готовое</t>
  </si>
  <si>
    <t/>
  </si>
  <si>
    <t>м²</t>
  </si>
  <si>
    <t>Резка тротуарной плитки</t>
  </si>
  <si>
    <t>УШМ</t>
  </si>
  <si>
    <t>м реза</t>
  </si>
  <si>
    <t>Строка ВОР</t>
  </si>
  <si>
    <t>База</t>
  </si>
  <si>
    <t>Шифр</t>
  </si>
  <si>
    <t>Наименование нормы</t>
  </si>
  <si>
    <t>Измеритель</t>
  </si>
  <si>
    <t>Делитель</t>
  </si>
  <si>
    <t>Объём ВОР</t>
  </si>
  <si>
    <t>Шаги толщины</t>
  </si>
  <si>
    <t>Количество нормы</t>
  </si>
  <si>
    <t>Включённые операции</t>
  </si>
  <si>
    <t>Проектные материалы</t>
  </si>
  <si>
    <t>Проверка / ссылка</t>
  </si>
  <si>
    <t>ГЭСН ФСНБ-2022</t>
  </si>
  <si>
    <t>27-07-005-02</t>
  </si>
  <si>
    <t>Устройство покрытий из тротуарной плитки, количество плитки при укладке на 1 м2: 55 шт.</t>
  </si>
  <si>
    <t>10 м2</t>
  </si>
  <si>
    <t>Укладка плитки на готовое основание с пригонкой и проверкой по уровню. Заполнение швов песком. Уплотнение тротуарной плитки виброплитой до и после заполнения швов песком. Увлажнение и очистка поверхности покрытия.</t>
  </si>
  <si>
    <t>Плитка по спецификации и нормативному расходу</t>
  </si>
  <si>
    <t>https://fgiscs.minstroyrf.ru/</t>
  </si>
  <si>
    <t>27-07-005-05</t>
  </si>
  <si>
    <t>Резка тротуарной плитки толщиной 70 мм: угловой шлифовальной машинкой</t>
  </si>
  <si>
    <t>Резка тротуарной плитки.</t>
  </si>
  <si>
    <t>27-07-005-07</t>
  </si>
  <si>
    <t>Добавлять (уменьшать) на каждые 10 мм: к норме 27-07-005-05</t>
  </si>
  <si>
    <t>Количество укладки и резки не суммируют: измерители различаются.</t>
  </si>
  <si>
    <t>Код ресурса</t>
  </si>
  <si>
    <t>Ресурс</t>
  </si>
  <si>
    <t>Единица</t>
  </si>
  <si>
    <t>Норматив на единицу</t>
  </si>
  <si>
    <t>Расход</t>
  </si>
  <si>
    <t>Цена</t>
  </si>
  <si>
    <t>Регион</t>
  </si>
  <si>
    <t>Период</t>
  </si>
  <si>
    <t>Замечание</t>
  </si>
  <si>
    <t>01.7.03.01-0001</t>
  </si>
  <si>
    <t>Вода</t>
  </si>
  <si>
    <t>м³</t>
  </si>
  <si>
    <t>ГЭСН ФСНБ-2022 27-07-005-02</t>
  </si>
  <si>
    <t>02.3.01.02-1118</t>
  </si>
  <si>
    <t>Песок швов</t>
  </si>
  <si>
    <t>Песок швов, не основание</t>
  </si>
  <si>
    <t>01.7.03.04-0001</t>
  </si>
  <si>
    <t>Электроэнергия</t>
  </si>
  <si>
    <t>кВт·ч</t>
  </si>
  <si>
    <t>ГЭСН ФСНБ-2022 27-07-005-05 и 27-07-005-07</t>
  </si>
  <si>
    <t>01.7.17.06-0061</t>
  </si>
  <si>
    <t>Круг</t>
  </si>
  <si>
    <t>шт.</t>
  </si>
  <si>
    <t>Нормативный расход, не упаковка</t>
  </si>
  <si>
    <t>05.2.02.21</t>
  </si>
  <si>
    <t>Плитка по спецификации</t>
  </si>
  <si>
    <t>Группа тротуарных плиток; расход уточняют по применённой норме</t>
  </si>
  <si>
    <t>Стоимость и итог не рассчитаны</t>
  </si>
  <si>
    <t>Итог в рублях, НР, СП, непредвиденные и НДС здесь не рассчитываются.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</si>
</sst>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493A32"/>
      <sz val="14"/>
      <name val="Arial"/>
    </font>
    <font>
      <sz val="10"/>
      <name val="Arial"/>
    </font>
    <font>
      <color rgb="0000FF"/>
      <sz val="10"/>
      <name val="Arial"/>
    </font>
    <font>
      <b/>
      <color rgb="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4CF"/>
      </patternFill>
    </fill>
    <fill>
      <patternFill patternType="solid">
        <fgColor rgb="493A32"/>
      </patternFill>
    </fill>
  </fills>
  <borders count="2">
    <border>
      <left/>
      <right/>
      <top/>
      <bottom/>
      <diagonal/>
    </border>
    <border>
      <left/>
      <right/>
      <top/>
      <bottom style="thin">
        <color rgb="D9D2C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8" customWidth="1"/>
    <col min="3" max="3" width="24" customWidth="1"/>
    <col min="4" max="4" width="18" customWidth="1"/>
    <col min="5" max="5" width="12" customWidth="1"/>
    <col min="6" max="6" width="18" customWidth="1"/>
    <col min="7" max="7" width="14" customWidth="1"/>
    <col min="8" max="8" width="16" customWidth="1"/>
    <col min="9" max="9" width="12" customWidth="1"/>
    <col min="10" max="10" width="14" customWidth="1"/>
    <col min="11" max="11" width="26" customWidth="1"/>
    <col min="12" max="12" width="25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0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30" customHeight="1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30" customHeight="1" spans="1:12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ht="34" customHeight="1" spans="1:8" x14ac:dyDescent="0.25">
      <c r="A6" s="2" t="s">
        <v>5</v>
      </c>
      <c r="B6" s="3" t="s">
        <v>6</v>
      </c>
      <c r="C6" s="3"/>
      <c r="D6" s="3"/>
      <c r="E6" s="3"/>
      <c r="F6" s="3"/>
      <c r="G6" s="2" t="s">
        <v>7</v>
      </c>
      <c r="H6" s="3" t="s">
        <v>8</v>
      </c>
    </row>
    <row r="7" ht="34" customHeight="1" spans="1:12" x14ac:dyDescent="0.25">
      <c r="A7" s="2" t="s">
        <v>9</v>
      </c>
      <c r="B7" s="3" t="s">
        <v>10</v>
      </c>
      <c r="C7" s="3"/>
      <c r="D7" s="3"/>
      <c r="E7" s="3"/>
      <c r="F7" s="3"/>
      <c r="G7" s="2" t="s">
        <v>11</v>
      </c>
      <c r="H7" s="3"/>
      <c r="I7" s="3"/>
      <c r="J7" s="3"/>
      <c r="K7" s="3"/>
      <c r="L7" s="3"/>
    </row>
    <row r="9" ht="34" customHeight="1" spans="1:12" x14ac:dyDescent="0.25">
      <c r="A9" s="4" t="s">
        <v>12</v>
      </c>
      <c r="B9" s="4" t="s">
        <v>13</v>
      </c>
      <c r="C9" s="4" t="s">
        <v>14</v>
      </c>
      <c r="D9" s="4" t="s">
        <v>15</v>
      </c>
      <c r="E9" s="4" t="s">
        <v>16</v>
      </c>
      <c r="F9" s="4" t="s">
        <v>17</v>
      </c>
      <c r="G9" s="4" t="s">
        <v>18</v>
      </c>
      <c r="H9" s="4" t="s">
        <v>19</v>
      </c>
      <c r="I9" s="4" t="s">
        <v>20</v>
      </c>
      <c r="J9" s="4" t="s">
        <v>21</v>
      </c>
      <c r="K9" s="4" t="s">
        <v>22</v>
      </c>
      <c r="L9" s="4" t="s">
        <v>23</v>
      </c>
    </row>
    <row r="10" ht="55" customHeight="1" spans="1:12" x14ac:dyDescent="0.25">
      <c r="A10" s="5">
        <v>1</v>
      </c>
      <c r="B10" s="5" t="s">
        <v>24</v>
      </c>
      <c r="C10" s="5" t="s">
        <v>25</v>
      </c>
      <c r="D10" s="5" t="s">
        <v>26</v>
      </c>
      <c r="E10" s="5">
        <v>55</v>
      </c>
      <c r="F10" s="5" t="s">
        <v>27</v>
      </c>
      <c r="G10" s="6">
        <v>80</v>
      </c>
      <c r="H10" s="5" t="s">
        <v>28</v>
      </c>
      <c r="I10" s="5" t="s">
        <v>29</v>
      </c>
      <c r="J10" s="6">
        <v>240</v>
      </c>
      <c r="K10" s="6"/>
      <c r="L10" s="6"/>
    </row>
    <row r="11" ht="55" customHeight="1" spans="1:12" x14ac:dyDescent="0.25">
      <c r="A11" s="5">
        <v>2</v>
      </c>
      <c r="B11" s="5" t="s">
        <v>30</v>
      </c>
      <c r="C11" s="5" t="s">
        <v>25</v>
      </c>
      <c r="D11" s="5" t="s">
        <v>26</v>
      </c>
      <c r="E11" s="5" t="s">
        <v>28</v>
      </c>
      <c r="F11" s="5" t="s">
        <v>27</v>
      </c>
      <c r="G11" s="6">
        <v>80</v>
      </c>
      <c r="H11" s="5" t="s">
        <v>31</v>
      </c>
      <c r="I11" s="5" t="s">
        <v>32</v>
      </c>
      <c r="J11" s="6">
        <v>18</v>
      </c>
      <c r="K11" s="6"/>
      <c r="L11" s="6"/>
    </row>
  </sheetData>
  <autoFilter ref="A9:L11"/>
  <mergeCells count="8">
    <mergeCell ref="A1:L1"/>
    <mergeCell ref="A2:L2"/>
    <mergeCell ref="A3:L3"/>
    <mergeCell ref="A4:L4"/>
    <mergeCell ref="A5:L5"/>
    <mergeCell ref="B6:F6"/>
    <mergeCell ref="B7:F7"/>
    <mergeCell ref="H7:L7"/>
  </mergeCells>
  <dataValidations count="2">
    <dataValidation type="decimal" operator="greaterThan" allowBlank="1" showErrorMessage="1" error="Укажите положительное число." sqref="G10:G11">
      <formula1>0</formula1>
    </dataValidation>
    <dataValidation type="decimal" operator="greaterThan" allowBlank="1" showErrorMessage="1" error="Укажите положительное число." sqref="J10:J11">
      <formula1>0</formula1>
    </dataValidation>
  </dataValidations>
  <pageMargins left="0.25" right="0.25" top="0.4" bottom="0.4" header="0.2" footer="0.2"/>
  <pageSetup paperSize="9" orientation="landscape" horizontalDpi="4294967295" verticalDpi="4294967295" scale="100" fitToWidth="1" fitToHeight="0"/>
  <headerFooter>
    <oddFooter>&amp;CСметрикс | &amp;P из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3" width="19" customWidth="1"/>
    <col min="4" max="4" width="50" customWidth="1"/>
    <col min="5" max="5" width="12" customWidth="1"/>
    <col min="6" max="6" width="11" customWidth="1"/>
    <col min="7" max="8" width="13" customWidth="1"/>
    <col min="9" max="9" width="15" customWidth="1"/>
    <col min="10" max="10" width="65" customWidth="1"/>
    <col min="11" max="11" width="30" customWidth="1"/>
    <col min="12" max="12" width="28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0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30" customHeight="1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30" customHeight="1" spans="1:12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9" ht="34" customHeight="1" spans="1:12" x14ac:dyDescent="0.25">
      <c r="A9" s="4" t="s">
        <v>33</v>
      </c>
      <c r="B9" s="4" t="s">
        <v>34</v>
      </c>
      <c r="C9" s="4" t="s">
        <v>35</v>
      </c>
      <c r="D9" s="4" t="s">
        <v>36</v>
      </c>
      <c r="E9" s="4" t="s">
        <v>37</v>
      </c>
      <c r="F9" s="4" t="s">
        <v>38</v>
      </c>
      <c r="G9" s="4" t="s">
        <v>39</v>
      </c>
      <c r="H9" s="4" t="s">
        <v>40</v>
      </c>
      <c r="I9" s="4" t="s">
        <v>41</v>
      </c>
      <c r="J9" s="4" t="s">
        <v>42</v>
      </c>
      <c r="K9" s="4" t="s">
        <v>43</v>
      </c>
      <c r="L9" s="4" t="s">
        <v>44</v>
      </c>
    </row>
    <row r="10" ht="100" customHeight="1" spans="1:12" x14ac:dyDescent="0.25">
      <c r="A10" s="5">
        <v>1</v>
      </c>
      <c r="B10" s="5" t="s">
        <v>45</v>
      </c>
      <c r="C10" s="5" t="s">
        <v>46</v>
      </c>
      <c r="D10" s="5" t="s">
        <v>47</v>
      </c>
      <c r="E10" s="5" t="s">
        <v>48</v>
      </c>
      <c r="F10" s="5">
        <v>10</v>
      </c>
      <c r="G10" s="7">
        <f>IF(OR('ВОР'!J10=""),"",'ВОР'!J10)</f>
        <v>240</v>
      </c>
      <c r="H10" s="5">
        <v>1</v>
      </c>
      <c r="I10" s="7">
        <f>IF(OR(G10=""),"",G10/F10)</f>
        <v>24</v>
      </c>
      <c r="J10" s="5" t="s">
        <v>49</v>
      </c>
      <c r="K10" s="5" t="s">
        <v>50</v>
      </c>
      <c r="L10" s="5" t="s">
        <v>51</v>
      </c>
    </row>
    <row r="11" ht="100" customHeight="1" spans="1:12" x14ac:dyDescent="0.25">
      <c r="A11" s="5">
        <v>2</v>
      </c>
      <c r="B11" s="5" t="s">
        <v>45</v>
      </c>
      <c r="C11" s="5" t="s">
        <v>52</v>
      </c>
      <c r="D11" s="5" t="s">
        <v>53</v>
      </c>
      <c r="E11" s="5" t="s">
        <v>32</v>
      </c>
      <c r="F11" s="5">
        <v>1</v>
      </c>
      <c r="G11" s="7">
        <f>IF(OR('ВОР'!J11=""),"",'ВОР'!J11)</f>
        <v>18</v>
      </c>
      <c r="H11" s="5">
        <v>1</v>
      </c>
      <c r="I11" s="7">
        <f>IF(OR(G11=""),"",G11/F11)</f>
        <v>18</v>
      </c>
      <c r="J11" s="5" t="s">
        <v>54</v>
      </c>
      <c r="K11" s="5" t="s">
        <v>28</v>
      </c>
      <c r="L11" s="5" t="s">
        <v>51</v>
      </c>
    </row>
    <row r="12" ht="100" customHeight="1" spans="1:12" x14ac:dyDescent="0.25">
      <c r="A12" s="5">
        <v>2</v>
      </c>
      <c r="B12" s="5" t="s">
        <v>45</v>
      </c>
      <c r="C12" s="5" t="s">
        <v>55</v>
      </c>
      <c r="D12" s="5" t="s">
        <v>56</v>
      </c>
      <c r="E12" s="5" t="s">
        <v>32</v>
      </c>
      <c r="F12" s="5">
        <v>1</v>
      </c>
      <c r="G12" s="7">
        <f>IF(OR('ВОР'!J11=""),"",'ВОР'!J11)</f>
        <v>18</v>
      </c>
      <c r="H12" s="7">
        <f>IF(OR('ВОР'!G11=""),"",('ВОР'!G11-70)/10)</f>
        <v>1</v>
      </c>
      <c r="I12" s="7">
        <f>IF(OR(G12="",H12=""),"",G12/F12*H12)</f>
        <v>18</v>
      </c>
      <c r="J12" s="5" t="s">
        <v>54</v>
      </c>
      <c r="K12" s="5" t="s">
        <v>28</v>
      </c>
      <c r="L12" s="5" t="s">
        <v>51</v>
      </c>
    </row>
    <row r="14" ht="100" customHeight="1" spans="1:12" x14ac:dyDescent="0.25">
      <c r="A14" s="5" t="s">
        <v>57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</sheetData>
  <autoFilter ref="A9:L12"/>
  <mergeCells count="6">
    <mergeCell ref="A1:L1"/>
    <mergeCell ref="A2:L2"/>
    <mergeCell ref="A3:L3"/>
    <mergeCell ref="A4:L4"/>
    <mergeCell ref="A5:L5"/>
    <mergeCell ref="A14:L14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&amp;CСметрикс | &amp;P из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8" customWidth="1"/>
    <col min="3" max="3" width="12" customWidth="1"/>
    <col min="4" max="4" width="18" customWidth="1"/>
    <col min="5" max="5" width="19" customWidth="1"/>
    <col min="6" max="6" width="16" customWidth="1"/>
    <col min="7" max="7" width="42" customWidth="1"/>
    <col min="8" max="8" width="22" customWidth="1"/>
    <col min="9" max="9" width="14" customWidth="1"/>
    <col min="10" max="11" width="18" customWidth="1"/>
    <col min="12" max="12" width="30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0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30" customHeight="1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30" customHeight="1" spans="1:12" x14ac:dyDescent="0.25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9" ht="34" customHeight="1" spans="1:12" x14ac:dyDescent="0.25">
      <c r="A9" s="4" t="s">
        <v>58</v>
      </c>
      <c r="B9" s="4" t="s">
        <v>59</v>
      </c>
      <c r="C9" s="4" t="s">
        <v>60</v>
      </c>
      <c r="D9" s="4" t="s">
        <v>61</v>
      </c>
      <c r="E9" s="4" t="s">
        <v>41</v>
      </c>
      <c r="F9" s="4" t="s">
        <v>62</v>
      </c>
      <c r="G9" s="4" t="s">
        <v>17</v>
      </c>
      <c r="H9" s="4" t="s">
        <v>23</v>
      </c>
      <c r="I9" s="4" t="s">
        <v>63</v>
      </c>
      <c r="J9" s="4" t="s">
        <v>64</v>
      </c>
      <c r="K9" s="4" t="s">
        <v>65</v>
      </c>
      <c r="L9" s="4" t="s">
        <v>66</v>
      </c>
    </row>
    <row r="10" ht="55" customHeight="1" spans="1:12" x14ac:dyDescent="0.25">
      <c r="A10" s="5" t="s">
        <v>67</v>
      </c>
      <c r="B10" s="5" t="s">
        <v>68</v>
      </c>
      <c r="C10" s="5" t="s">
        <v>69</v>
      </c>
      <c r="D10" s="5">
        <v>0.2</v>
      </c>
      <c r="E10" s="7">
        <f>IF(OR('Выбор нормы'!I10=""),"",'Выбор нормы'!I10)</f>
        <v>24</v>
      </c>
      <c r="F10" s="7">
        <f>IF(OR(D10="",E10=""),"",D10*E10)</f>
        <v>4.800000000000001</v>
      </c>
      <c r="G10" s="5" t="s">
        <v>70</v>
      </c>
      <c r="H10" s="5" t="s">
        <v>28</v>
      </c>
      <c r="I10" s="5" t="s">
        <v>28</v>
      </c>
      <c r="J10" s="5" t="s">
        <v>28</v>
      </c>
      <c r="K10" s="5" t="s">
        <v>28</v>
      </c>
      <c r="L10" s="5" t="s">
        <v>28</v>
      </c>
    </row>
    <row r="11" ht="55" customHeight="1" spans="1:12" x14ac:dyDescent="0.25">
      <c r="A11" s="5" t="s">
        <v>71</v>
      </c>
      <c r="B11" s="5" t="s">
        <v>72</v>
      </c>
      <c r="C11" s="5" t="s">
        <v>69</v>
      </c>
      <c r="D11" s="5">
        <v>0.05</v>
      </c>
      <c r="E11" s="7">
        <f>IF(OR('Выбор нормы'!I10=""),"",'Выбор нормы'!I10)</f>
        <v>24</v>
      </c>
      <c r="F11" s="7">
        <f>IF(OR(D11="",E11=""),"",D11*E11)</f>
        <v>1.2000000000000002</v>
      </c>
      <c r="G11" s="5" t="s">
        <v>70</v>
      </c>
      <c r="H11" s="5" t="s">
        <v>28</v>
      </c>
      <c r="I11" s="5" t="s">
        <v>28</v>
      </c>
      <c r="J11" s="5" t="s">
        <v>28</v>
      </c>
      <c r="K11" s="5" t="s">
        <v>28</v>
      </c>
      <c r="L11" s="5" t="s">
        <v>73</v>
      </c>
    </row>
    <row r="12" ht="55" customHeight="1" spans="1:12" x14ac:dyDescent="0.25">
      <c r="A12" s="5" t="s">
        <v>74</v>
      </c>
      <c r="B12" s="5" t="s">
        <v>75</v>
      </c>
      <c r="C12" s="5" t="s">
        <v>76</v>
      </c>
      <c r="D12" s="7">
        <f>IF(OR('Выбор нормы'!H12=""),"",0.9+0.144*'Выбор нормы'!H12)</f>
        <v>1.044</v>
      </c>
      <c r="E12" s="7">
        <f>IF(OR('Выбор нормы'!I11=""),"",'Выбор нормы'!I11)</f>
        <v>18</v>
      </c>
      <c r="F12" s="7">
        <f>IF(OR(D12="",E12=""),"",D12*E12)</f>
        <v>18.792</v>
      </c>
      <c r="G12" s="5" t="s">
        <v>77</v>
      </c>
      <c r="H12" s="5" t="s">
        <v>28</v>
      </c>
      <c r="I12" s="5" t="s">
        <v>28</v>
      </c>
      <c r="J12" s="5" t="s">
        <v>28</v>
      </c>
      <c r="K12" s="5" t="s">
        <v>28</v>
      </c>
      <c r="L12" s="5" t="s">
        <v>28</v>
      </c>
    </row>
    <row r="13" ht="55" customHeight="1" spans="1:12" x14ac:dyDescent="0.25">
      <c r="A13" s="5" t="s">
        <v>78</v>
      </c>
      <c r="B13" s="5" t="s">
        <v>79</v>
      </c>
      <c r="C13" s="5" t="s">
        <v>80</v>
      </c>
      <c r="D13" s="7">
        <f>IF(OR('Выбор нормы'!H12=""),"",0.014+0.002*'Выбор нормы'!H12)</f>
        <v>0.016</v>
      </c>
      <c r="E13" s="7">
        <f>IF(OR('Выбор нормы'!I11=""),"",'Выбор нормы'!I11)</f>
        <v>18</v>
      </c>
      <c r="F13" s="7">
        <f>IF(OR(D13="",E13=""),"",D13*E13)</f>
        <v>0.28800000000000003</v>
      </c>
      <c r="G13" s="5" t="s">
        <v>77</v>
      </c>
      <c r="H13" s="5" t="s">
        <v>28</v>
      </c>
      <c r="I13" s="5" t="s">
        <v>28</v>
      </c>
      <c r="J13" s="5" t="s">
        <v>28</v>
      </c>
      <c r="K13" s="5" t="s">
        <v>28</v>
      </c>
      <c r="L13" s="5" t="s">
        <v>81</v>
      </c>
    </row>
    <row r="14" ht="55" customHeight="1" spans="1:12" x14ac:dyDescent="0.25">
      <c r="A14" s="5" t="s">
        <v>82</v>
      </c>
      <c r="B14" s="5" t="s">
        <v>83</v>
      </c>
      <c r="C14" s="6"/>
      <c r="D14" s="6"/>
      <c r="E14" s="5"/>
      <c r="F14" s="5"/>
      <c r="G14" s="5" t="s">
        <v>84</v>
      </c>
      <c r="H14" s="6"/>
      <c r="I14" s="6"/>
      <c r="J14" s="6"/>
      <c r="K14" s="6"/>
      <c r="L14" s="5" t="s">
        <v>85</v>
      </c>
    </row>
    <row r="16" ht="55" customHeight="1" spans="1:12" x14ac:dyDescent="0.25">
      <c r="A16" s="5" t="s">
        <v>86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</sheetData>
  <autoFilter ref="A9:L14"/>
  <mergeCells count="6">
    <mergeCell ref="A1:L1"/>
    <mergeCell ref="A2:L2"/>
    <mergeCell ref="A3:L3"/>
    <mergeCell ref="A4:L4"/>
    <mergeCell ref="A5:L5"/>
    <mergeCell ref="A16:L16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&amp;CСметрикс | &amp;P из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Выбор нормы</vt:lpstr>
      <vt:lpstr>Проверка ресурсов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2026-10-07T05:04:57Z</dcterms:created>
  <dcterms:modified xsi:type="dcterms:W3CDTF">2026-10-07T05:04:57Z</dcterms:modified>
</cp:coreProperties>
</file>