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оверка" state="visible" r:id="rId5"/>
    <sheet sheetId="3" name="Расчёт ФЕР" state="visible" r:id="rId6"/>
  </sheets>
  <definedNames>
    <definedName name="_xlnm.Print_Area" localSheetId="0">'ВОР'!$A1:$Q19</definedName>
    <definedName name="_xlnm.Print_Titles" localSheetId="0">'ВОР'!$11:$11</definedName>
    <definedName name="_xlnm.Print_Area" localSheetId="1">'Проверка'!$A1:$E18</definedName>
    <definedName name="_xlnm.Print_Area" localSheetId="2">'Расчёт ФЕР'!$A1:$M22</definedName>
  </definedNames>
  <calcPr calcId="171027" fullCalcOnLoad="1"/>
</workbook>
</file>

<file path=xl/sharedStrings.xml><?xml version="1.0" encoding="utf-8"?>
<sst xmlns="http://schemas.openxmlformats.org/spreadsheetml/2006/main" count="131" uniqueCount="110">
  <si>
    <t>Ведомость свайных работ: учебный пример</t>
  </si>
  <si>
    <t>Рабочий шаблон. Жёлтые ячейки заполняют по проекту. Строка без существенного признака не получает автоматический шифр.</t>
  </si>
  <si>
    <t>Объект</t>
  </si>
  <si>
    <t>Свайное поле производственного здания, учебный пример</t>
  </si>
  <si>
    <t>Основание / лист проекта</t>
  </si>
  <si>
    <t>Редакция базы</t>
  </si>
  <si>
    <t>Для выбора: ГЭСН ФСНБ-2022; базисная иллюстрация отдельно на листе «Расчёт ФЕР»</t>
  </si>
  <si>
    <t>Дата</t>
  </si>
  <si>
    <t>Составил</t>
  </si>
  <si>
    <t>Проверил</t>
  </si>
  <si>
    <t>№</t>
  </si>
  <si>
    <t>Работа</t>
  </si>
  <si>
    <t>Тип / материал</t>
  </si>
  <si>
    <t>Сечение / диаметр</t>
  </si>
  <si>
    <t>Длина изделия, м</t>
  </si>
  <si>
    <t>Глубина, м</t>
  </si>
  <si>
    <t>Грунт / основание классификации</t>
  </si>
  <si>
    <t>Способ / установка</t>
  </si>
  <si>
    <t>Место работ</t>
  </si>
  <si>
    <t>Ед. ВОР</t>
  </si>
  <si>
    <t>Объём ВОР</t>
  </si>
  <si>
    <t>Таблица / шифр</t>
  </si>
  <si>
    <t>Измеритель нормы</t>
  </si>
  <si>
    <t>Количество по норме</t>
  </si>
  <si>
    <t>Включённые операции</t>
  </si>
  <si>
    <t>Материалы по проекту</t>
  </si>
  <si>
    <t>Примечание</t>
  </si>
  <si>
    <t>Погружение ЖБ свай</t>
  </si>
  <si>
    <t>Цельные сплошные квадратные ЖБ сваи</t>
  </si>
  <si>
    <t>300×300 мм</t>
  </si>
  <si>
    <t>Группа 2; основание указать по проекту</t>
  </si>
  <si>
    <t>Дизель-молот, копровая установка на базе экскаватора</t>
  </si>
  <si>
    <t>С земли</t>
  </si>
  <si>
    <t>м³</t>
  </si>
  <si>
    <t>05-01-002-04</t>
  </si>
  <si>
    <t>Разметка, подача, погружение, перемещение агрегата, смена наголовников и вкладышей</t>
  </si>
  <si>
    <t>40 ЖБ свай по спецификации; стоимость проверить отдельно</t>
  </si>
  <si>
    <t>Учебный объём задан ВОР. Глубину уточнить по проекту.</t>
  </si>
  <si>
    <t>Вырубка бетона голов</t>
  </si>
  <si>
    <t>Железобетонная свая</t>
  </si>
  <si>
    <t>0,09 м², до 0,1 м²</t>
  </si>
  <si>
    <t>По проекту</t>
  </si>
  <si>
    <t>Вырубка бетона из арматурного каркаса</t>
  </si>
  <si>
    <t>шт</t>
  </si>
  <si>
    <t>05-01-010-01</t>
  </si>
  <si>
    <t>Вырубка бетона, перерезка и отгибание арматуры, зачистка торца</t>
  </si>
  <si>
    <t>Проверить по полной ресурсной ведомости</t>
  </si>
  <si>
    <t>Не применять речную норму с плавсредств.</t>
  </si>
  <si>
    <t>Поставка свай, справочная строка</t>
  </si>
  <si>
    <t>Цельные ЖБ сваи по спецификации</t>
  </si>
  <si>
    <t>Проектная марка, характеристики, расход и цена</t>
  </si>
  <si>
    <t>Ресурсный шифр и цену уточняют. Это не дополнительная операция погружения.</t>
  </si>
  <si>
    <t>Шифры в примере проверяют по условиям своей ВОР и редакции базы. Бланк не присваивает нормы по одному названию работы.</t>
  </si>
  <si>
    <t>Составил: ____________________    Проверил: ____________________</t>
  </si>
  <si>
    <t>Проверка подбора свайных работ</t>
  </si>
  <si>
    <t>Статус выбирает проверяющий после сверки проекта и норм. «Проверено» ставят только при наличии основания.</t>
  </si>
  <si>
    <t>Что проверить</t>
  </si>
  <si>
    <t>Вопрос проверки</t>
  </si>
  <si>
    <t>Статус</t>
  </si>
  <si>
    <t>Основание / замечание</t>
  </si>
  <si>
    <t>Технология</t>
  </si>
  <si>
    <t>Тип сваи, способ погружения или бурения и установка соответствуют проекту?</t>
  </si>
  <si>
    <t>нужны данные</t>
  </si>
  <si>
    <t>Грунт</t>
  </si>
  <si>
    <t>Группа грунта обоснована для выбранной технологии?</t>
  </si>
  <si>
    <t>Размеры</t>
  </si>
  <si>
    <t>Сечение или диаметр, длина и глубина записаны раздельно?</t>
  </si>
  <si>
    <t>Основание</t>
  </si>
  <si>
    <t>Указаны лист проекта, спецификация и технологическое решение?</t>
  </si>
  <si>
    <t>Измеритель</t>
  </si>
  <si>
    <t>Количество ВОР переведено в измеритель нормы без смешения шт, м и м³?</t>
  </si>
  <si>
    <t>Состав</t>
  </si>
  <si>
    <t>Бурение, бетон, каркас, обсадка и подрезка не учтены повторно?</t>
  </si>
  <si>
    <t>Материалы</t>
  </si>
  <si>
    <t>Проектные изделия, каркас, бетон и расход проверены по полной ведомости?</t>
  </si>
  <si>
    <t>Редакция</t>
  </si>
  <si>
    <t>Редакция базы и раздел сборника подходят к условиям объекта?</t>
  </si>
  <si>
    <t>Цены</t>
  </si>
  <si>
    <t>Уровень цен и составляющие проверены, машинисты не добавлены к машинам повторно?</t>
  </si>
  <si>
    <t>Дополнительные работы</t>
  </si>
  <si>
    <t>Лидерное бурение, испытания, ростверк, оголовки и вывоз рассмотрены по проекту?</t>
  </si>
  <si>
    <t>При отсутствии технологии, грунта, размера или основания сначала запрашивают данные, затем утверждают подбор.</t>
  </si>
  <si>
    <t>ФЕР: базисный расчёт двух операций</t>
  </si>
  <si>
    <t>ФЕР ФСНБ-2020. Базисный уровень цен 2001 года. Учебный фрагмент прямых затрат, не стоимость свайного поля.</t>
  </si>
  <si>
    <t>Количество свай, шт</t>
  </si>
  <si>
    <t>Ширина, м</t>
  </si>
  <si>
    <t>Высота, м</t>
  </si>
  <si>
    <t>Объём, м³</t>
  </si>
  <si>
    <t>Сечение, м²</t>
  </si>
  <si>
    <t/>
  </si>
  <si>
    <t>Геометрия прямоугольных призм служит контролем заданной ВОР. Длина изделия не равна автоматически глубине. Шифры ниже не присваиваются по размерам.</t>
  </si>
  <si>
    <t>ФЕР</t>
  </si>
  <si>
    <t>Ед.</t>
  </si>
  <si>
    <t>ПЗ на единицу, руб.</t>
  </si>
  <si>
    <t>Рабочие на единицу, руб.</t>
  </si>
  <si>
    <t>Машины на единицу, руб.</t>
  </si>
  <si>
    <t>Материалы на единицу, руб.</t>
  </si>
  <si>
    <t>Машинисты внутри машин на единицу, руб.</t>
  </si>
  <si>
    <t>ПЗ, руб.</t>
  </si>
  <si>
    <t>Рабочие, руб.</t>
  </si>
  <si>
    <t>Машины, руб.</t>
  </si>
  <si>
    <t>Материалы, руб.</t>
  </si>
  <si>
    <t>Машинисты внутри машин, руб.</t>
  </si>
  <si>
    <t>Итого</t>
  </si>
  <si>
    <t>Сверка ПЗ</t>
  </si>
  <si>
    <t>Оплата труда машинистов входит в эксплуатацию машин. При суммировании ПЗ её повторно не прибавляют. Формулы без промежуточного округления, отображение сумм до копеек.</t>
  </si>
  <si>
    <t>Проектные изделия и материалы, дополнительные работы, текущий уровень цен, НР, СП и другие начисления проверяют в полном расчёте. Индексы и текущий итог здесь не заданы.</t>
  </si>
  <si>
    <t>Источник исходных цен: ФЕР ФСНБ-2020, сборник 5, нормы 05-01-002-04 и 05-01-010-01. Условия: с земли, дизель-молот на экскаваторе, длина до 8 м, грунт группы 2; головы сечением до 0,1 м².</t>
  </si>
  <si>
    <t>https://minjust.consultant.ru/files/32257</t>
  </si>
  <si>
    <t>Методика № 571/пр, пункты 7, 8, 10, 11, 12: применение норм, состав операций и проектные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</si>
</sst>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color rgb="29231F"/>
      <sz val="10"/>
      <name val="Arial"/>
    </font>
    <font>
      <b/>
      <color rgb="513B2D"/>
      <sz val="14"/>
      <name val="Arial"/>
    </font>
    <font>
      <b/>
      <color rgb="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9"/>
      </patternFill>
    </fill>
    <fill>
      <patternFill patternType="solid">
        <fgColor rgb="513B2D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0" fillId="2" borderId="0" xfId="0" applyFill="1"/>
    <xf numFmtId="3" fontId="1" fillId="2" borderId="0" xfId="0" applyNumberFormat="1" applyFont="1" applyFill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4" borderId="0" xfId="0" applyNumberFormat="1" applyFont="1" applyFill="1" applyAlignment="1">
      <alignment horizontal="right" vertical="center" wrapText="1"/>
    </xf>
    <xf numFmtId="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 showGridLines="0">
      <pane xSplit="2" ySplit="11" topLeftCell="C12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28" customWidth="1"/>
    <col min="3" max="3" width="22" customWidth="1"/>
    <col min="4" max="4" width="19" customWidth="1"/>
    <col min="5" max="6" width="13" customWidth="1"/>
    <col min="7" max="7" width="28" customWidth="1"/>
    <col min="8" max="8" width="32" customWidth="1"/>
    <col min="9" max="9" width="15" customWidth="1"/>
    <col min="10" max="10" width="11" customWidth="1"/>
    <col min="11" max="11" width="14" customWidth="1"/>
    <col min="12" max="12" width="19" customWidth="1"/>
    <col min="13" max="13" width="15" customWidth="1"/>
    <col min="14" max="14" width="16" customWidth="1"/>
    <col min="15" max="15" width="40" customWidth="1"/>
    <col min="16" max="17" width="32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8" customHeight="1" spans="1:17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 t="s">
        <v>2</v>
      </c>
      <c r="B4" s="1"/>
      <c r="C4" s="1"/>
      <c r="D4" s="3" t="s">
        <v>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1" t="s">
        <v>4</v>
      </c>
      <c r="B5" s="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1" t="s">
        <v>5</v>
      </c>
      <c r="B6" s="1"/>
      <c r="C6" s="1"/>
      <c r="D6" s="3" t="s">
        <v>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" t="s">
        <v>7</v>
      </c>
      <c r="B7" s="1"/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1" t="s">
        <v>8</v>
      </c>
      <c r="B8" s="1"/>
      <c r="C8" s="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1" t="s">
        <v>9</v>
      </c>
      <c r="B9" s="1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64" customHeight="1" spans="1:17" x14ac:dyDescent="0.25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  <c r="K11" s="4" t="s">
        <v>20</v>
      </c>
      <c r="L11" s="4" t="s">
        <v>21</v>
      </c>
      <c r="M11" s="4" t="s">
        <v>22</v>
      </c>
      <c r="N11" s="4" t="s">
        <v>23</v>
      </c>
      <c r="O11" s="4" t="s">
        <v>24</v>
      </c>
      <c r="P11" s="4" t="s">
        <v>25</v>
      </c>
      <c r="Q11" s="4" t="s">
        <v>26</v>
      </c>
    </row>
    <row r="12" ht="108" customHeight="1" spans="1:17" x14ac:dyDescent="0.25">
      <c r="A12">
        <v>1</v>
      </c>
      <c r="B12" t="s">
        <v>27</v>
      </c>
      <c r="C12" t="s">
        <v>28</v>
      </c>
      <c r="D12" t="s">
        <v>29</v>
      </c>
      <c r="E12">
        <v>8</v>
      </c>
      <c r="G12" t="s">
        <v>30</v>
      </c>
      <c r="H12" t="s">
        <v>31</v>
      </c>
      <c r="I12" t="s">
        <v>32</v>
      </c>
      <c r="J12" t="s">
        <v>33</v>
      </c>
      <c r="K12">
        <v>28.8</v>
      </c>
      <c r="L12" t="s">
        <v>34</v>
      </c>
      <c r="M12" t="s">
        <v>33</v>
      </c>
      <c r="N12">
        <v>28.8</v>
      </c>
      <c r="O12" t="s">
        <v>35</v>
      </c>
      <c r="P12" t="s">
        <v>36</v>
      </c>
      <c r="Q12" t="s">
        <v>37</v>
      </c>
    </row>
    <row r="13" ht="108" customHeight="1" spans="1:17" x14ac:dyDescent="0.25">
      <c r="A13">
        <v>2</v>
      </c>
      <c r="B13" t="s">
        <v>38</v>
      </c>
      <c r="C13" t="s">
        <v>39</v>
      </c>
      <c r="D13" t="s">
        <v>40</v>
      </c>
      <c r="G13" t="s">
        <v>41</v>
      </c>
      <c r="H13" t="s">
        <v>42</v>
      </c>
      <c r="I13" t="s">
        <v>32</v>
      </c>
      <c r="J13" t="s">
        <v>43</v>
      </c>
      <c r="K13">
        <v>40</v>
      </c>
      <c r="L13" t="s">
        <v>44</v>
      </c>
      <c r="M13" t="s">
        <v>43</v>
      </c>
      <c r="N13">
        <v>40</v>
      </c>
      <c r="O13" t="s">
        <v>45</v>
      </c>
      <c r="P13" t="s">
        <v>46</v>
      </c>
      <c r="Q13" t="s">
        <v>47</v>
      </c>
    </row>
    <row r="14" ht="108" customHeight="1" spans="1:17" x14ac:dyDescent="0.25">
      <c r="A14">
        <v>3</v>
      </c>
      <c r="B14" t="s">
        <v>48</v>
      </c>
      <c r="C14" t="s">
        <v>49</v>
      </c>
      <c r="D14" t="s">
        <v>29</v>
      </c>
      <c r="E14">
        <v>8</v>
      </c>
      <c r="J14" t="s">
        <v>43</v>
      </c>
      <c r="K14">
        <v>40</v>
      </c>
      <c r="P14" t="s">
        <v>50</v>
      </c>
      <c r="Q14" t="s">
        <v>51</v>
      </c>
    </row>
    <row r="15" ht="108" customHeight="1" spans="1:17" x14ac:dyDescent="0.25">
      <c r="A15" s="1">
        <v>4</v>
      </c>
      <c r="B15" s="3"/>
      <c r="C15" s="3"/>
      <c r="D15" s="3"/>
      <c r="E15" s="5"/>
      <c r="F15" s="5"/>
      <c r="G15" s="3"/>
      <c r="H15" s="3"/>
      <c r="I15" s="3"/>
      <c r="J15" s="3"/>
      <c r="K15" s="5"/>
      <c r="L15" s="3"/>
      <c r="M15" s="3"/>
      <c r="N15" s="5"/>
      <c r="O15" s="3"/>
      <c r="P15" s="3"/>
      <c r="Q15" s="3"/>
    </row>
    <row r="16" ht="108" customHeight="1" spans="1:17" x14ac:dyDescent="0.25">
      <c r="A16" s="1">
        <v>5</v>
      </c>
      <c r="B16" s="3"/>
      <c r="C16" s="3"/>
      <c r="D16" s="3"/>
      <c r="E16" s="5"/>
      <c r="F16" s="5"/>
      <c r="G16" s="3"/>
      <c r="H16" s="3"/>
      <c r="I16" s="3"/>
      <c r="J16" s="3"/>
      <c r="K16" s="5"/>
      <c r="L16" s="3"/>
      <c r="M16" s="3"/>
      <c r="N16" s="5"/>
      <c r="O16" s="3"/>
      <c r="P16" s="3"/>
      <c r="Q16" s="3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40" customHeight="1" spans="1:17" x14ac:dyDescent="0.25">
      <c r="A18" s="1" t="s">
        <v>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28" customHeight="1" spans="1:17" x14ac:dyDescent="0.25">
      <c r="A19" s="1" t="s">
        <v>53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mergeCells count="16">
    <mergeCell ref="A2:Q2"/>
    <mergeCell ref="A3:Q3"/>
    <mergeCell ref="A4:C4"/>
    <mergeCell ref="D4:Q4"/>
    <mergeCell ref="A5:C5"/>
    <mergeCell ref="D5:Q5"/>
    <mergeCell ref="A6:C6"/>
    <mergeCell ref="D6:Q6"/>
    <mergeCell ref="A7:C7"/>
    <mergeCell ref="D7:Q7"/>
    <mergeCell ref="A8:C8"/>
    <mergeCell ref="D8:Q8"/>
    <mergeCell ref="A9:C9"/>
    <mergeCell ref="D9:Q9"/>
    <mergeCell ref="A18:Q18"/>
    <mergeCell ref="A19:Q19"/>
  </mergeCells>
  <pageMargins left="0.25" right="0.25" top="0.4" bottom="0.4" header="0.15" footer="0.15"/>
  <pageSetup paperSize="8" orientation="landscape" horizontalDpi="4294967295" verticalDpi="4294967295" scale="100" fitToWidth="2" fitToHeight="1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 showGridLines="0"/>
  </sheetViews>
  <sheetFormatPr defaultRowHeight="25" outlineLevelRow="0" outlineLevelCol="0" x14ac:dyDescent="55" customHeight="1"/>
  <cols>
    <col min="1" max="1" width="6" customWidth="1"/>
    <col min="2" max="2" width="28" customWidth="1"/>
    <col min="3" max="3" width="66" customWidth="1"/>
    <col min="4" max="4" width="23" customWidth="1"/>
    <col min="5" max="5" width="58" customWidth="1"/>
  </cols>
  <sheetData>
    <row r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54</v>
      </c>
      <c r="B2" s="2"/>
      <c r="C2" s="2"/>
      <c r="D2" s="2"/>
      <c r="E2" s="2"/>
    </row>
    <row r="3" ht="30" customHeight="1" spans="1:5" x14ac:dyDescent="0.25">
      <c r="A3" s="1" t="s">
        <v>55</v>
      </c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ht="42" customHeight="1" spans="1:5" x14ac:dyDescent="0.25">
      <c r="A5" s="4" t="s">
        <v>10</v>
      </c>
      <c r="B5" s="4" t="s">
        <v>56</v>
      </c>
      <c r="C5" s="4" t="s">
        <v>57</v>
      </c>
      <c r="D5" s="4" t="s">
        <v>58</v>
      </c>
      <c r="E5" s="4" t="s">
        <v>59</v>
      </c>
    </row>
    <row r="6" ht="50" customHeight="1" spans="1:5" x14ac:dyDescent="0.25">
      <c r="A6">
        <v>1</v>
      </c>
      <c r="B6" t="s">
        <v>60</v>
      </c>
      <c r="C6" t="s">
        <v>61</v>
      </c>
      <c r="D6" s="6" t="s">
        <v>62</v>
      </c>
      <c r="E6" s="6"/>
    </row>
    <row r="7" ht="50" customHeight="1" spans="1:5" x14ac:dyDescent="0.25">
      <c r="A7">
        <v>2</v>
      </c>
      <c r="B7" t="s">
        <v>63</v>
      </c>
      <c r="C7" t="s">
        <v>64</v>
      </c>
      <c r="D7" s="6" t="s">
        <v>62</v>
      </c>
      <c r="E7" s="6"/>
    </row>
    <row r="8" ht="50" customHeight="1" spans="1:5" x14ac:dyDescent="0.25">
      <c r="A8">
        <v>3</v>
      </c>
      <c r="B8" t="s">
        <v>65</v>
      </c>
      <c r="C8" t="s">
        <v>66</v>
      </c>
      <c r="D8" s="6" t="s">
        <v>62</v>
      </c>
      <c r="E8" s="6"/>
    </row>
    <row r="9" ht="50" customHeight="1" spans="1:5" x14ac:dyDescent="0.25">
      <c r="A9">
        <v>4</v>
      </c>
      <c r="B9" t="s">
        <v>67</v>
      </c>
      <c r="C9" t="s">
        <v>68</v>
      </c>
      <c r="D9" s="6" t="s">
        <v>62</v>
      </c>
      <c r="E9" s="6"/>
    </row>
    <row r="10" ht="50" customHeight="1" spans="1:5" x14ac:dyDescent="0.25">
      <c r="A10">
        <v>5</v>
      </c>
      <c r="B10" t="s">
        <v>69</v>
      </c>
      <c r="C10" t="s">
        <v>70</v>
      </c>
      <c r="D10" s="6" t="s">
        <v>62</v>
      </c>
      <c r="E10" s="6"/>
    </row>
    <row r="11" ht="50" customHeight="1" spans="1:5" x14ac:dyDescent="0.25">
      <c r="A11">
        <v>6</v>
      </c>
      <c r="B11" t="s">
        <v>71</v>
      </c>
      <c r="C11" t="s">
        <v>72</v>
      </c>
      <c r="D11" s="6" t="s">
        <v>62</v>
      </c>
      <c r="E11" s="6"/>
    </row>
    <row r="12" ht="50" customHeight="1" spans="1:5" x14ac:dyDescent="0.25">
      <c r="A12">
        <v>7</v>
      </c>
      <c r="B12" t="s">
        <v>73</v>
      </c>
      <c r="C12" t="s">
        <v>74</v>
      </c>
      <c r="D12" s="6" t="s">
        <v>62</v>
      </c>
      <c r="E12" s="6"/>
    </row>
    <row r="13" ht="50" customHeight="1" spans="1:5" x14ac:dyDescent="0.25">
      <c r="A13">
        <v>8</v>
      </c>
      <c r="B13" t="s">
        <v>75</v>
      </c>
      <c r="C13" t="s">
        <v>76</v>
      </c>
      <c r="D13" s="6" t="s">
        <v>62</v>
      </c>
      <c r="E13" s="6"/>
    </row>
    <row r="14" ht="50" customHeight="1" spans="1:5" x14ac:dyDescent="0.25">
      <c r="A14">
        <v>9</v>
      </c>
      <c r="B14" t="s">
        <v>77</v>
      </c>
      <c r="C14" t="s">
        <v>78</v>
      </c>
      <c r="D14" s="6" t="s">
        <v>62</v>
      </c>
      <c r="E14" s="6"/>
    </row>
    <row r="15" ht="50" customHeight="1" spans="1:5" x14ac:dyDescent="0.25">
      <c r="A15">
        <v>10</v>
      </c>
      <c r="B15" t="s">
        <v>79</v>
      </c>
      <c r="C15" t="s">
        <v>80</v>
      </c>
      <c r="D15" s="6" t="s">
        <v>62</v>
      </c>
      <c r="E15" s="6"/>
    </row>
    <row r="16" spans="1:5" x14ac:dyDescent="0.25">
      <c r="A16" s="1"/>
      <c r="B16" s="1"/>
      <c r="C16" s="1"/>
      <c r="D16" s="1"/>
      <c r="E16" s="1"/>
    </row>
    <row r="17" ht="40" customHeight="1" spans="1:5" x14ac:dyDescent="0.25">
      <c r="A17" s="1" t="s">
        <v>81</v>
      </c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</sheetData>
  <mergeCells count="3">
    <mergeCell ref="A2:E2"/>
    <mergeCell ref="A3:E3"/>
    <mergeCell ref="A17:E17"/>
  </mergeCells>
  <dataValidations count="2">
    <dataValidation type="list" showErrorMessage="1" errorTitle="Выберите статус" error="Допустимы «проверено» или «нужны данные»." sqref="D10:D15">
      <formula1>"проверено,нужны данные"</formula1>
    </dataValidation>
    <dataValidation type="list" showErrorMessage="1" errorTitle="Выберите статус" error="Допустимы «проверено» или «нужны данные»." sqref="D6:D15">
      <formula1>"проверено,нужны данные"</formula1>
    </dataValidation>
  </dataValidations>
  <pageMargins left="0.25" right="0.25" top="0.4" bottom="0.4" header="0.15" footer="0.15"/>
  <pageSetup paperSize="8" orientation="landscape" horizontalDpi="4294967295" verticalDpi="4294967295" scale="100" fitToWidth="1" fitToHeight="1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 showGridLines="0"/>
  </sheetViews>
  <sheetFormatPr defaultRowHeight="25" outlineLevelRow="0" outlineLevelCol="0" x14ac:dyDescent="55" customHeight="1"/>
  <cols>
    <col min="1" max="1" width="20" customWidth="1"/>
    <col min="2" max="2" width="12" customWidth="1"/>
    <col min="3" max="3" width="16" customWidth="1"/>
    <col min="4" max="7" width="17" customWidth="1"/>
    <col min="8" max="8" width="20" customWidth="1"/>
    <col min="9" max="12" width="19" customWidth="1"/>
    <col min="13" max="13" width="22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" customHeight="1" spans="1:13" x14ac:dyDescent="0.25">
      <c r="A3" s="1" t="s">
        <v>83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44" customHeight="1" spans="1:13" x14ac:dyDescent="0.25">
      <c r="A5" s="4" t="s">
        <v>84</v>
      </c>
      <c r="B5" s="4" t="s">
        <v>85</v>
      </c>
      <c r="C5" s="4" t="s">
        <v>86</v>
      </c>
      <c r="D5" s="4" t="s">
        <v>14</v>
      </c>
      <c r="E5" s="4" t="s">
        <v>87</v>
      </c>
      <c r="F5" s="4" t="s">
        <v>88</v>
      </c>
      <c r="G5" s="4" t="s">
        <v>89</v>
      </c>
      <c r="H5" s="1"/>
      <c r="I5" s="1"/>
      <c r="J5" s="1"/>
      <c r="K5" s="1"/>
      <c r="L5" s="1"/>
      <c r="M5" s="1"/>
    </row>
    <row r="6" spans="1:13" x14ac:dyDescent="0.25">
      <c r="A6" s="7">
        <v>40</v>
      </c>
      <c r="B6" s="5">
        <v>0.3</v>
      </c>
      <c r="C6" s="5">
        <v>0.3</v>
      </c>
      <c r="D6" s="5">
        <v>8</v>
      </c>
      <c r="E6" s="8">
        <f>IF(COUNT(A6:D6)=4,A6*B6*C6*D6,"")</f>
        <v>28.799999999999997</v>
      </c>
      <c r="F6" s="8">
        <f>IF(COUNT(B6:C6)=2,B6*C6,"")</f>
        <v>0.09</v>
      </c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ht="36" customHeight="1" spans="1:13" x14ac:dyDescent="0.25">
      <c r="A8" s="1" t="s">
        <v>90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66" customHeight="1" spans="1:13" x14ac:dyDescent="0.25">
      <c r="A10" s="4" t="s">
        <v>91</v>
      </c>
      <c r="B10" s="4" t="s">
        <v>92</v>
      </c>
      <c r="C10" s="4" t="s">
        <v>23</v>
      </c>
      <c r="D10" s="4" t="s">
        <v>93</v>
      </c>
      <c r="E10" s="4" t="s">
        <v>94</v>
      </c>
      <c r="F10" s="4" t="s">
        <v>95</v>
      </c>
      <c r="G10" s="4" t="s">
        <v>96</v>
      </c>
      <c r="H10" s="4" t="s">
        <v>97</v>
      </c>
      <c r="I10" s="4" t="s">
        <v>98</v>
      </c>
      <c r="J10" s="4" t="s">
        <v>99</v>
      </c>
      <c r="K10" s="4" t="s">
        <v>100</v>
      </c>
      <c r="L10" s="4" t="s">
        <v>101</v>
      </c>
      <c r="M10" s="4" t="s">
        <v>102</v>
      </c>
    </row>
    <row r="11" spans="1:13" x14ac:dyDescent="0.25">
      <c r="A11" s="1" t="s">
        <v>34</v>
      </c>
      <c r="B11" s="1" t="s">
        <v>33</v>
      </c>
      <c r="C11" s="8">
        <f>IF(ISNUMBER(E6),E6,"")</f>
        <v>28.799999999999997</v>
      </c>
      <c r="D11" s="9">
        <v>628.56</v>
      </c>
      <c r="E11" s="9">
        <v>42.51</v>
      </c>
      <c r="F11" s="9">
        <v>575.43</v>
      </c>
      <c r="G11" s="9">
        <v>10.62</v>
      </c>
      <c r="H11" s="9">
        <v>38.83</v>
      </c>
      <c r="I11" s="10">
        <f>IF(COUNT(C11,D11)=2,C11*D11,"")</f>
        <v>18102.528</v>
      </c>
      <c r="J11" s="10">
        <f>IF(COUNT(C11,E11)=2,C11*E11,"")</f>
        <v>1224.2879999999998</v>
      </c>
      <c r="K11" s="10">
        <f>IF(COUNT(C11,F11)=2,C11*F11,"")</f>
        <v>16572.384</v>
      </c>
      <c r="L11" s="10">
        <f>IF(COUNT(C11,G11)=2,C11*G11,"")</f>
        <v>305.85599999999994</v>
      </c>
      <c r="M11" s="10">
        <f>IF(COUNT(C11,H11)=2,C11*H11,"")</f>
        <v>1118.3039999999999</v>
      </c>
    </row>
    <row r="12" spans="1:13" x14ac:dyDescent="0.25">
      <c r="A12" s="1" t="s">
        <v>44</v>
      </c>
      <c r="B12" s="1" t="s">
        <v>43</v>
      </c>
      <c r="C12" s="8">
        <f>IF(ISNUMBER(A6),A6,"")</f>
        <v>40</v>
      </c>
      <c r="D12" s="9">
        <v>42.79</v>
      </c>
      <c r="E12" s="9">
        <v>11.51</v>
      </c>
      <c r="F12" s="9">
        <v>30.77</v>
      </c>
      <c r="G12" s="9">
        <v>0.51</v>
      </c>
      <c r="H12" s="9">
        <v>3.32</v>
      </c>
      <c r="I12" s="10">
        <f>IF(COUNT(C12,D12)=2,C12*D12,"")</f>
        <v>1711.6</v>
      </c>
      <c r="J12" s="10">
        <f>IF(COUNT(C12,E12)=2,C12*E12,"")</f>
        <v>460.4</v>
      </c>
      <c r="K12" s="10">
        <f>IF(COUNT(C12,F12)=2,C12*F12,"")</f>
        <v>1230.8</v>
      </c>
      <c r="L12" s="10">
        <f>IF(COUNT(C12,G12)=2,C12*G12,"")</f>
        <v>20.4</v>
      </c>
      <c r="M12" s="10">
        <f>IF(COUNT(C12,H12)=2,C12*H12,"")</f>
        <v>132.79999999999998</v>
      </c>
    </row>
    <row r="13" spans="1:13" x14ac:dyDescent="0.25">
      <c r="A13" s="1" t="s">
        <v>103</v>
      </c>
      <c r="B13" s="1"/>
      <c r="C13" s="1"/>
      <c r="D13" s="1"/>
      <c r="E13" s="1"/>
      <c r="F13" s="1"/>
      <c r="G13" s="1"/>
      <c r="H13" s="1"/>
      <c r="I13" s="11">
        <f>IF(COUNT(I11:I12)=2,SUM(I11:I12),"")</f>
        <v>19814.127999999997</v>
      </c>
      <c r="J13" s="11">
        <f>IF(COUNT(J11:J12)=2,SUM(J11:J12),"")</f>
        <v>1684.6879999999996</v>
      </c>
      <c r="K13" s="11">
        <f>IF(COUNT(K11:K12)=2,SUM(K11:K12),"")</f>
        <v>17803.183999999997</v>
      </c>
      <c r="L13" s="11">
        <f>IF(COUNT(L11:L12)=2,SUM(L11:L12),"")</f>
        <v>326.2559999999999</v>
      </c>
      <c r="M13" s="11">
        <f>IF(COUNT(M11:M12)=2,SUM(M11:M12),"")</f>
        <v>1251.1039999999998</v>
      </c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 t="s">
        <v>104</v>
      </c>
      <c r="B15" s="1"/>
      <c r="C15" s="1"/>
      <c r="D15" s="1"/>
      <c r="E15" s="1"/>
      <c r="F15" s="1"/>
      <c r="G15" s="1"/>
      <c r="H15" s="1"/>
      <c r="I15" s="10">
        <f>IF(COUNT(I13:L13)=4,I13-SUM(J13:L13),"")</f>
        <v>0</v>
      </c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40" customHeight="1" spans="1:13" x14ac:dyDescent="0.25">
      <c r="A17" s="1" t="s">
        <v>105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40" customHeight="1" spans="1:13" x14ac:dyDescent="0.25">
      <c r="A18" s="1" t="s">
        <v>106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40" customHeight="1" spans="1:13" x14ac:dyDescent="0.25">
      <c r="A20" s="1" t="s">
        <v>107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25" customHeight="1" spans="1:13" x14ac:dyDescent="0.25">
      <c r="A21" s="1" t="s">
        <v>108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25" customHeight="1" spans="1:13" x14ac:dyDescent="0.25">
      <c r="A22" s="1" t="s">
        <v>109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8">
    <mergeCell ref="A2:M2"/>
    <mergeCell ref="A3:M3"/>
    <mergeCell ref="A8:M8"/>
    <mergeCell ref="A17:M17"/>
    <mergeCell ref="A18:M18"/>
    <mergeCell ref="A20:M20"/>
    <mergeCell ref="A21:M21"/>
    <mergeCell ref="A22:M22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Проверка</vt:lpstr>
      <vt:lpstr>Расчёт ФЕР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2026-10-07T05:41:30Z</dcterms:modified>
</cp:coreProperties>
</file>