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Контроль" state="visible" r:id="rId6"/>
    <sheet sheetId="4" name="Паспорт" state="visible" r:id="rId7"/>
  </sheets>
  <definedNames>
    <definedName name="_xlnm.Print_Area" localSheetId="0">'ВОР'!$A1:$G21</definedName>
    <definedName name="_xlnm.Print_Titles" localSheetId="0">'ВОР'!$12:$12</definedName>
    <definedName name="_xlnm.Print_Area" localSheetId="1">'Подбор'!$A1:$J15</definedName>
    <definedName name="_xlnm.Print_Titles" localSheetId="1">'Подбор'!$5:$5</definedName>
    <definedName name="_xlnm.Print_Area" localSheetId="2">'Контроль'!$A1:$G19</definedName>
    <definedName name="_xlnm.Print_Titles" localSheetId="2">'Контроль'!$5:$5</definedName>
    <definedName name="_xlnm.Print_Area" localSheetId="3">'Паспорт'!$A1:$B22</definedName>
  </definedNames>
  <calcPr calcId="171027" fullCalcOnLoad="1"/>
</workbook>
</file>

<file path=xl/sharedStrings.xml><?xml version="1.0" encoding="utf-8"?>
<sst xmlns="http://schemas.openxmlformats.org/spreadsheetml/2006/main" count="111" uniqueCount="96">
  <si>
    <t>Ведомость работ на устройство отмостки</t>
  </si>
  <si>
    <t>Учебный пример, числа условные. Покрытие: булыжный камень, 10 см.</t>
  </si>
  <si>
    <t>Длина здания, м</t>
  </si>
  <si>
    <t>Объект</t>
  </si>
  <si>
    <t>Учебный объект</t>
  </si>
  <si>
    <t>Ширина здания, м</t>
  </si>
  <si>
    <t>Проект, лист</t>
  </si>
  <si>
    <t>Условный прямоугольный контур</t>
  </si>
  <si>
    <t>Ширина полосы, м</t>
  </si>
  <si>
    <t>ВОР № и дата</t>
  </si>
  <si>
    <t>Вычет, м²</t>
  </si>
  <si>
    <t>Составил</t>
  </si>
  <si>
    <t>Площадь мощения, м²</t>
  </si>
  <si>
    <t>№</t>
  </si>
  <si>
    <t>Работа</t>
  </si>
  <si>
    <t>Проектное условие</t>
  </si>
  <si>
    <t>Единица</t>
  </si>
  <si>
    <t>Объём ВОР</t>
  </si>
  <si>
    <t>Источник объёма</t>
  </si>
  <si>
    <t>Что проверить</t>
  </si>
  <si>
    <t>Устройство мощёной отмостки</t>
  </si>
  <si>
    <t>Булыжный камень, толщина 10 см</t>
  </si>
  <si>
    <t>м²</t>
  </si>
  <si>
    <t>Условный контур, расчёт выше</t>
  </si>
  <si>
    <t>Сопоставить с проектом</t>
  </si>
  <si>
    <t>Объёмы разных слоёв не суммируются. Для другого контура подтвердите площадь по проекту.</t>
  </si>
  <si>
    <t>Норма и количество каждой работы</t>
  </si>
  <si>
    <t>№ ВОР</t>
  </si>
  <si>
    <t>База</t>
  </si>
  <si>
    <t>Шифр</t>
  </si>
  <si>
    <t>Название нормы</t>
  </si>
  <si>
    <t>Измеритель</t>
  </si>
  <si>
    <t>Делитель</t>
  </si>
  <si>
    <t>Количество</t>
  </si>
  <si>
    <t>Обоснование</t>
  </si>
  <si>
    <t>Проверка</t>
  </si>
  <si>
    <t>ГЭСН ФСНБ-2022</t>
  </si>
  <si>
    <t>27-05-005-01</t>
  </si>
  <si>
    <t>Устройство мощеных подзоров и отмосток толщиной 10 см</t>
  </si>
  <si>
    <t>100 м²</t>
  </si>
  <si>
    <t>Булыжник 10 см, мощение с трамбованием и засыпкой песком</t>
  </si>
  <si>
    <t>Сверить</t>
  </si>
  <si>
    <t>Количество считается только при заполненных объёме и делителе. База и шифр проверяются вместе.</t>
  </si>
  <si>
    <t>Учтённые операции и проектные материалы</t>
  </si>
  <si>
    <t>Операция или ресурс</t>
  </si>
  <si>
    <t>Статус</t>
  </si>
  <si>
    <t>Основание проверки</t>
  </si>
  <si>
    <t>Материал по проекту</t>
  </si>
  <si>
    <t>На измеритель</t>
  </si>
  <si>
    <t>На объём ВОР</t>
  </si>
  <si>
    <t>Планировка земляного полотна</t>
  </si>
  <si>
    <t>Учтено</t>
  </si>
  <si>
    <t>Состав ГЭСН 27-05-005-01</t>
  </si>
  <si>
    <t>Мощение с трамбованием</t>
  </si>
  <si>
    <t>Песок для мощения</t>
  </si>
  <si>
    <t>Ресурс ГЭСН 27-05-005-01</t>
  </si>
  <si>
    <t>Песок природный для строительных работ II класс, средний</t>
  </si>
  <si>
    <t>м³</t>
  </si>
  <si>
    <t>Булыжные камни</t>
  </si>
  <si>
    <t>Камни булыжные</t>
  </si>
  <si>
    <t>Отдельный подстилающий слой</t>
  </si>
  <si>
    <t>Проверить конструкцию и состав норм</t>
  </si>
  <si>
    <t>Разработка и вывоз грунта</t>
  </si>
  <si>
    <t>Профиль выемки, масса и расстояние по проекту</t>
  </si>
  <si>
    <t>Примыкание и водоотвод</t>
  </si>
  <si>
    <t>Проверить наличие проектных работ</t>
  </si>
  <si>
    <t>Перевозки и дополнительные работы</t>
  </si>
  <si>
    <t>Состав нормы и проектные условия</t>
  </si>
  <si>
    <t>Подбор и ресурсная часть</t>
  </si>
  <si>
    <t>Проверяет сметчик до утверждения</t>
  </si>
  <si>
    <t>Расходы песка и камня считаются по первой строке подбора. Для другой нормы замените ресурсы и ссылку на строку.</t>
  </si>
  <si>
    <t>Незаполненный ресурс нужно сверить. Нулевой расход без основания не назначается.</t>
  </si>
  <si>
    <t>Паспорт расчёта и проверка сметчиком</t>
  </si>
  <si>
    <t>Реквизит</t>
  </si>
  <si>
    <t>Значение</t>
  </si>
  <si>
    <t>Объект и адрес</t>
  </si>
  <si>
    <t>Учебный объект, адрес не назначен</t>
  </si>
  <si>
    <t>Дата исходных данных</t>
  </si>
  <si>
    <t>Проект, лист или узел</t>
  </si>
  <si>
    <t>Условный контур 12 × 8 м, полоса 1,2 м, вычет 1,76 м²</t>
  </si>
  <si>
    <t>Номер и дата ВОР</t>
  </si>
  <si>
    <t>Сметная база</t>
  </si>
  <si>
    <t>Применяемые изменения</t>
  </si>
  <si>
    <t>Проверил подбор</t>
  </si>
  <si>
    <t>Утвердил</t>
  </si>
  <si>
    <t>Назначение</t>
  </si>
  <si>
    <t>Учебный расчёт количества нормы и двух основных материалов. Дополнительные работы проверяются по проекту.</t>
  </si>
  <si>
    <t>Форма</t>
  </si>
  <si>
    <t>Форма для работы сметчика; не является обязательной унифицированной формой.</t>
  </si>
  <si>
    <t>Основание подбора</t>
  </si>
  <si>
    <t>Методика № 571/пр, пункты 2, 7, 8, 10, 11 и 12</t>
  </si>
  <si>
    <t>Первоисточник</t>
  </si>
  <si>
    <t>Методика применения сметных норм № 571/пр</t>
  </si>
  <si>
    <t>Состав и ресурсы примера</t>
  </si>
  <si>
    <t>ГЭСН 27-05-005-01: планировка; мощение с трамбованием и засыпкой песком. Камни 11 м³ и песок 2 м³ на 100 м².</t>
  </si>
  <si>
    <t>Дата проверки источника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</si>
</sst>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492F25"/>
      <sz val="14"/>
      <name val="Arial"/>
    </font>
    <font>
      <color rgb="492F25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D7"/>
      </patternFill>
    </fill>
    <fill>
      <patternFill patternType="solid">
        <fgColor rgb="492F25"/>
      </patternFill>
    </fill>
  </fills>
  <borders count="3">
    <border>
      <left/>
      <right/>
      <top/>
      <bottom/>
      <diagonal/>
    </border>
    <border>
      <left/>
      <right/>
      <top/>
      <bottom style="thin">
        <color rgb="492F25"/>
      </bottom>
      <diagonal/>
    </border>
    <border>
      <left/>
      <right/>
      <top/>
      <bottom style="hair">
        <color rgb="E9E5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b/>
        <color rgb="9C1F1F"/>
      </font>
      <fill>
        <patternFill patternType="solid">
          <bgColor rgb="FADBD8"/>
        </patternFill>
      </fill>
    </dxf>
    <dxf>
      <fill>
        <patternFill patternType="solid">
          <bgColor rgb="EC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4" customWidth="1"/>
    <col min="3" max="3" width="40" customWidth="1"/>
    <col min="4" max="4" width="12" customWidth="1"/>
    <col min="5" max="5" width="18" customWidth="1"/>
    <col min="6" max="6" width="38" customWidth="1"/>
    <col min="7" max="7" width="32" customWidth="1"/>
  </cols>
  <sheetData>
    <row r="2" ht="25" customHeight="1" spans="1:1" x14ac:dyDescent="0.25">
      <c r="A2" s="1" t="s">
        <v>0</v>
      </c>
    </row>
    <row r="3" ht="30" customHeight="1" spans="1:7" x14ac:dyDescent="0.25">
      <c r="A3" s="2" t="s">
        <v>1</v>
      </c>
      <c r="B3" s="2"/>
      <c r="C3" s="2"/>
      <c r="D3" s="2"/>
      <c r="E3" s="2"/>
      <c r="F3" s="2"/>
      <c r="G3" s="2"/>
    </row>
    <row r="6" ht="36" customHeight="1" spans="1:7" x14ac:dyDescent="0.25">
      <c r="A6" s="3"/>
      <c r="B6" s="3" t="s">
        <v>2</v>
      </c>
      <c r="C6" s="4">
        <v>12</v>
      </c>
      <c r="D6" s="3" t="s">
        <v>3</v>
      </c>
      <c r="E6" s="5" t="s">
        <v>4</v>
      </c>
      <c r="F6" s="5"/>
      <c r="G6" s="5"/>
    </row>
    <row r="7" ht="36" customHeight="1" spans="1:7" x14ac:dyDescent="0.25">
      <c r="A7" s="3"/>
      <c r="B7" s="3" t="s">
        <v>5</v>
      </c>
      <c r="C7" s="4">
        <v>8</v>
      </c>
      <c r="D7" s="3" t="s">
        <v>6</v>
      </c>
      <c r="E7" s="5" t="s">
        <v>7</v>
      </c>
      <c r="F7" s="5"/>
      <c r="G7" s="5"/>
    </row>
    <row r="8" ht="36" customHeight="1" spans="1:7" x14ac:dyDescent="0.25">
      <c r="A8" s="3"/>
      <c r="B8" s="3" t="s">
        <v>8</v>
      </c>
      <c r="C8" s="4">
        <v>1.2</v>
      </c>
      <c r="D8" s="3" t="s">
        <v>9</v>
      </c>
      <c r="E8" s="5"/>
      <c r="F8" s="5"/>
      <c r="G8" s="5"/>
    </row>
    <row r="9" ht="36" customHeight="1" spans="1:7" x14ac:dyDescent="0.25">
      <c r="A9" s="3"/>
      <c r="B9" s="3" t="s">
        <v>10</v>
      </c>
      <c r="C9" s="4">
        <v>1.76</v>
      </c>
      <c r="D9" s="3" t="s">
        <v>11</v>
      </c>
      <c r="E9" s="5"/>
      <c r="F9" s="5"/>
      <c r="G9" s="5"/>
    </row>
    <row r="10" ht="36" customHeight="1" spans="1:7" x14ac:dyDescent="0.25">
      <c r="A10" s="3"/>
      <c r="B10" s="3" t="s">
        <v>12</v>
      </c>
      <c r="C10" s="6">
        <f>IF(COUNT(C6:C9)=4,(C6+2*C8)*(C7+2*C8)-C6*C7-C9,"")</f>
        <v>52</v>
      </c>
      <c r="D10" s="3"/>
      <c r="E10" s="3"/>
      <c r="F10" s="3"/>
      <c r="G10" s="3"/>
    </row>
    <row r="12" ht="38" customHeight="1" spans="1:7" x14ac:dyDescent="0.25">
      <c r="A12" s="7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</row>
    <row r="13" ht="56" customHeight="1" spans="1:7" x14ac:dyDescent="0.25">
      <c r="A13" s="8">
        <v>1</v>
      </c>
      <c r="B13" s="5" t="s">
        <v>20</v>
      </c>
      <c r="C13" s="5" t="s">
        <v>21</v>
      </c>
      <c r="D13" s="5" t="s">
        <v>22</v>
      </c>
      <c r="E13" s="6">
        <f>IF(ISNUMBER(C10),C10,"")</f>
        <v>52</v>
      </c>
      <c r="F13" s="5" t="s">
        <v>23</v>
      </c>
      <c r="G13" s="5" t="s">
        <v>24</v>
      </c>
    </row>
    <row r="14" ht="56" customHeight="1" spans="1:7" x14ac:dyDescent="0.25">
      <c r="A14" s="8">
        <v>2</v>
      </c>
      <c r="B14" s="5"/>
      <c r="C14" s="5"/>
      <c r="D14" s="5"/>
      <c r="E14" s="9"/>
      <c r="F14" s="5"/>
      <c r="G14" s="5"/>
    </row>
    <row r="15" ht="56" customHeight="1" spans="1:7" x14ac:dyDescent="0.25">
      <c r="A15" s="8">
        <v>3</v>
      </c>
      <c r="B15" s="5"/>
      <c r="C15" s="5"/>
      <c r="D15" s="5"/>
      <c r="E15" s="9"/>
      <c r="F15" s="5"/>
      <c r="G15" s="5"/>
    </row>
    <row r="16" ht="56" customHeight="1" spans="1:7" x14ac:dyDescent="0.25">
      <c r="A16" s="8">
        <v>4</v>
      </c>
      <c r="B16" s="5"/>
      <c r="C16" s="5"/>
      <c r="D16" s="5"/>
      <c r="E16" s="9"/>
      <c r="F16" s="5"/>
      <c r="G16" s="5"/>
    </row>
    <row r="17" ht="56" customHeight="1" spans="1:7" x14ac:dyDescent="0.25">
      <c r="A17" s="8">
        <v>5</v>
      </c>
      <c r="B17" s="5"/>
      <c r="C17" s="5"/>
      <c r="D17" s="5"/>
      <c r="E17" s="9"/>
      <c r="F17" s="5"/>
      <c r="G17" s="5"/>
    </row>
    <row r="18" ht="56" customHeight="1" spans="1:7" x14ac:dyDescent="0.25">
      <c r="A18" s="8">
        <v>6</v>
      </c>
      <c r="B18" s="5"/>
      <c r="C18" s="5"/>
      <c r="D18" s="5"/>
      <c r="E18" s="9"/>
      <c r="F18" s="5"/>
      <c r="G18" s="5"/>
    </row>
    <row r="20" ht="30" customHeight="1" spans="1:7" x14ac:dyDescent="0.25">
      <c r="A20" s="10" t="s">
        <v>25</v>
      </c>
      <c r="B20" s="10"/>
      <c r="C20" s="10"/>
      <c r="D20" s="10"/>
      <c r="E20" s="10"/>
      <c r="F20" s="10"/>
      <c r="G20" s="10"/>
    </row>
  </sheetData>
  <mergeCells count="6">
    <mergeCell ref="A3:G3"/>
    <mergeCell ref="E6:G6"/>
    <mergeCell ref="E7:G7"/>
    <mergeCell ref="E8:G8"/>
    <mergeCell ref="E9:G9"/>
    <mergeCell ref="A20:G20"/>
  </mergeCells>
  <dataValidations count="1">
    <dataValidation type="list" allowBlank="1" sqref="D13:D18">
      <formula1>"м²,м³,м,т,шт."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6" customWidth="1"/>
    <col min="3" max="3" width="21" customWidth="1"/>
    <col min="4" max="4" width="46" customWidth="1"/>
    <col min="5" max="5" width="16" customWidth="1"/>
    <col min="6" max="8" width="18" customWidth="1"/>
    <col min="9" max="9" width="42" customWidth="1"/>
    <col min="10" max="10" width="30" customWidth="1"/>
  </cols>
  <sheetData>
    <row r="2" ht="25" customHeight="1" spans="1:1" x14ac:dyDescent="0.25">
      <c r="A2" s="1" t="s">
        <v>26</v>
      </c>
    </row>
    <row r="5" ht="38" customHeight="1" spans="1:10" x14ac:dyDescent="0.25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17</v>
      </c>
      <c r="G5" s="7" t="s">
        <v>32</v>
      </c>
      <c r="H5" s="7" t="s">
        <v>33</v>
      </c>
      <c r="I5" s="7" t="s">
        <v>34</v>
      </c>
      <c r="J5" s="7" t="s">
        <v>35</v>
      </c>
    </row>
    <row r="6" ht="62" customHeight="1" spans="1:10" x14ac:dyDescent="0.25">
      <c r="A6" s="8">
        <v>1</v>
      </c>
      <c r="B6" s="5" t="s">
        <v>36</v>
      </c>
      <c r="C6" s="5" t="s">
        <v>37</v>
      </c>
      <c r="D6" s="5" t="s">
        <v>38</v>
      </c>
      <c r="E6" s="5" t="s">
        <v>39</v>
      </c>
      <c r="F6" s="6">
        <f>IF(ISNUMBER('ВОР'!E13),'ВОР'!E13,"")</f>
        <v>52</v>
      </c>
      <c r="G6" s="11">
        <v>100</v>
      </c>
      <c r="H6" s="6">
        <f>IF(AND(ISNUMBER(F6),ISNUMBER(G6),G6&gt;0),F6/G6,"")</f>
        <v>0.52</v>
      </c>
      <c r="I6" s="5" t="s">
        <v>40</v>
      </c>
      <c r="J6" s="5" t="s">
        <v>41</v>
      </c>
    </row>
    <row r="7" ht="62" customHeight="1" spans="1:10" x14ac:dyDescent="0.25">
      <c r="A7" s="8">
        <v>2</v>
      </c>
      <c r="B7" s="5"/>
      <c r="C7" s="5"/>
      <c r="D7" s="5"/>
      <c r="E7" s="5"/>
      <c r="F7" s="6" t="str">
        <f>IF(ISNUMBER('ВОР'!E14),'ВОР'!E14,"")</f>
        <v/>
      </c>
      <c r="G7" s="5"/>
      <c r="H7" s="6" t="str">
        <f>IF(AND(ISNUMBER(F7),ISNUMBER(G7),G7&gt;0),F7/G7,"")</f>
        <v/>
      </c>
      <c r="I7" s="5"/>
      <c r="J7" s="5"/>
    </row>
    <row r="8" ht="62" customHeight="1" spans="1:10" x14ac:dyDescent="0.25">
      <c r="A8" s="8">
        <v>3</v>
      </c>
      <c r="B8" s="5"/>
      <c r="C8" s="5"/>
      <c r="D8" s="5"/>
      <c r="E8" s="5"/>
      <c r="F8" s="6" t="str">
        <f>IF(ISNUMBER('ВОР'!E15),'ВОР'!E15,"")</f>
        <v/>
      </c>
      <c r="G8" s="5"/>
      <c r="H8" s="6" t="str">
        <f>IF(AND(ISNUMBER(F8),ISNUMBER(G8),G8&gt;0),F8/G8,"")</f>
        <v/>
      </c>
      <c r="I8" s="5"/>
      <c r="J8" s="5"/>
    </row>
    <row r="9" ht="62" customHeight="1" spans="1:10" x14ac:dyDescent="0.25">
      <c r="A9" s="8">
        <v>4</v>
      </c>
      <c r="B9" s="5"/>
      <c r="C9" s="5"/>
      <c r="D9" s="5"/>
      <c r="E9" s="5"/>
      <c r="F9" s="6" t="str">
        <f>IF(ISNUMBER('ВОР'!E16),'ВОР'!E16,"")</f>
        <v/>
      </c>
      <c r="G9" s="5"/>
      <c r="H9" s="6" t="str">
        <f>IF(AND(ISNUMBER(F9),ISNUMBER(G9),G9&gt;0),F9/G9,"")</f>
        <v/>
      </c>
      <c r="I9" s="5"/>
      <c r="J9" s="5"/>
    </row>
    <row r="10" ht="62" customHeight="1" spans="1:10" x14ac:dyDescent="0.25">
      <c r="A10" s="8">
        <v>5</v>
      </c>
      <c r="B10" s="5"/>
      <c r="C10" s="5"/>
      <c r="D10" s="5"/>
      <c r="E10" s="5"/>
      <c r="F10" s="6" t="str">
        <f>IF(ISNUMBER('ВОР'!E17),'ВОР'!E17,"")</f>
        <v/>
      </c>
      <c r="G10" s="5"/>
      <c r="H10" s="6" t="str">
        <f>IF(AND(ISNUMBER(F10),ISNUMBER(G10),G10&gt;0),F10/G10,"")</f>
        <v/>
      </c>
      <c r="I10" s="5"/>
      <c r="J10" s="5"/>
    </row>
    <row r="11" ht="62" customHeight="1" spans="1:10" x14ac:dyDescent="0.25">
      <c r="A11" s="8">
        <v>6</v>
      </c>
      <c r="B11" s="5"/>
      <c r="C11" s="5"/>
      <c r="D11" s="5"/>
      <c r="E11" s="5"/>
      <c r="F11" s="6" t="str">
        <f>IF(ISNUMBER('ВОР'!E18),'ВОР'!E18,"")</f>
        <v/>
      </c>
      <c r="G11" s="5"/>
      <c r="H11" s="6" t="str">
        <f>IF(AND(ISNUMBER(F11),ISNUMBER(G11),G11&gt;0),F11/G11,"")</f>
        <v/>
      </c>
      <c r="I11" s="5"/>
      <c r="J11" s="5"/>
    </row>
    <row r="13" ht="30" customHeight="1" spans="1:10" x14ac:dyDescent="0.25">
      <c r="A13" s="10" t="s">
        <v>42</v>
      </c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1">
    <mergeCell ref="A13:J13"/>
  </mergeCells>
  <conditionalFormatting sqref="G6:G11">
    <cfRule type="expression" dxfId="0" priority="1">
      <formula>AND($E6="100 м²",$G6&lt;&gt;100,$G6&lt;&gt;"")</formula>
    </cfRule>
  </conditionalFormatting>
  <dataValidations count="6">
    <dataValidation type="list" allowBlank="1" sqref="E10:E11">
      <formula1>"м³,100 м³,10 м²,100 м²,1000 м²,10 м"</formula1>
    </dataValidation>
    <dataValidation type="list" allowBlank="1" sqref="E6:E11">
      <formula1>"м³,100 м³,10 м²,100 м²,1000 м²,10 м"</formula1>
    </dataValidation>
    <dataValidation type="list" allowBlank="1" showErrorMessage="1" errorTitle="Размер измерителя" error="Выберите 1, 10, 100 или 1000 по норме." sqref="G10:G11">
      <formula1>"1,10,100,1000"</formula1>
    </dataValidation>
    <dataValidation type="list" allowBlank="1" showErrorMessage="1" errorTitle="Размер измерителя" error="Выберите 1, 10, 100 или 1000 по норме." sqref="G6:G11">
      <formula1>"1,10,100,1000"</formula1>
    </dataValidation>
    <dataValidation type="list" allowBlank="1" sqref="J10:J11">
      <formula1>"Сверить,Проверено,Утверждено"</formula1>
    </dataValidation>
    <dataValidation type="list" allowBlank="1" sqref="J6:J11">
      <formula1>"Сверить,Проверено,Утверждено"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8" customWidth="1"/>
    <col min="3" max="3" width="52" customWidth="1"/>
    <col min="4" max="4" width="48" customWidth="1"/>
    <col min="5" max="5" width="12" customWidth="1"/>
    <col min="6" max="6" width="20" customWidth="1"/>
    <col min="7" max="7" width="22" customWidth="1"/>
  </cols>
  <sheetData>
    <row r="2" ht="25" customHeight="1" spans="1:1" x14ac:dyDescent="0.25">
      <c r="A2" s="1" t="s">
        <v>43</v>
      </c>
    </row>
    <row r="5" ht="38" customHeight="1" spans="1:7" x14ac:dyDescent="0.25">
      <c r="A5" s="7" t="s">
        <v>44</v>
      </c>
      <c r="B5" s="7" t="s">
        <v>45</v>
      </c>
      <c r="C5" s="7" t="s">
        <v>46</v>
      </c>
      <c r="D5" s="7" t="s">
        <v>47</v>
      </c>
      <c r="E5" s="7" t="s">
        <v>16</v>
      </c>
      <c r="F5" s="7" t="s">
        <v>48</v>
      </c>
      <c r="G5" s="7" t="s">
        <v>49</v>
      </c>
    </row>
    <row r="6" ht="56" customHeight="1" spans="1:7" x14ac:dyDescent="0.25">
      <c r="A6" s="3" t="s">
        <v>50</v>
      </c>
      <c r="B6" s="5" t="s">
        <v>51</v>
      </c>
      <c r="C6" s="5" t="s">
        <v>52</v>
      </c>
      <c r="D6" s="5"/>
      <c r="E6" s="5"/>
      <c r="F6" s="9"/>
      <c r="G6" s="3"/>
    </row>
    <row r="7" ht="56" customHeight="1" spans="1:7" x14ac:dyDescent="0.25">
      <c r="A7" s="3" t="s">
        <v>53</v>
      </c>
      <c r="B7" s="5" t="s">
        <v>51</v>
      </c>
      <c r="C7" s="5" t="s">
        <v>52</v>
      </c>
      <c r="D7" s="5"/>
      <c r="E7" s="5"/>
      <c r="F7" s="9"/>
      <c r="G7" s="3"/>
    </row>
    <row r="8" ht="56" customHeight="1" spans="1:7" x14ac:dyDescent="0.25">
      <c r="A8" s="3" t="s">
        <v>54</v>
      </c>
      <c r="B8" s="5" t="s">
        <v>51</v>
      </c>
      <c r="C8" s="5" t="s">
        <v>55</v>
      </c>
      <c r="D8" s="5" t="s">
        <v>56</v>
      </c>
      <c r="E8" s="5" t="s">
        <v>57</v>
      </c>
      <c r="F8" s="12">
        <v>2</v>
      </c>
      <c r="G8" s="6">
        <f>IF(AND(ISNUMBER(F8),ISNUMBER('Подбор'!H6)),F8*'Подбор'!H6,"")</f>
        <v>1.04</v>
      </c>
    </row>
    <row r="9" ht="56" customHeight="1" spans="1:7" x14ac:dyDescent="0.25">
      <c r="A9" s="3" t="s">
        <v>58</v>
      </c>
      <c r="B9" s="5" t="s">
        <v>51</v>
      </c>
      <c r="C9" s="5" t="s">
        <v>55</v>
      </c>
      <c r="D9" s="5" t="s">
        <v>59</v>
      </c>
      <c r="E9" s="5" t="s">
        <v>57</v>
      </c>
      <c r="F9" s="12">
        <v>11</v>
      </c>
      <c r="G9" s="6">
        <f>IF(AND(ISNUMBER(F9),ISNUMBER('Подбор'!H6)),F9*'Подбор'!H6,"")</f>
        <v>5.720000000000001</v>
      </c>
    </row>
    <row r="10" ht="56" customHeight="1" spans="1:7" x14ac:dyDescent="0.25">
      <c r="A10" s="3" t="s">
        <v>60</v>
      </c>
      <c r="B10" s="5" t="s">
        <v>41</v>
      </c>
      <c r="C10" s="5" t="s">
        <v>61</v>
      </c>
      <c r="D10" s="5"/>
      <c r="E10" s="5"/>
      <c r="F10" s="9"/>
      <c r="G10" s="3"/>
    </row>
    <row r="11" ht="56" customHeight="1" spans="1:7" x14ac:dyDescent="0.25">
      <c r="A11" s="3" t="s">
        <v>62</v>
      </c>
      <c r="B11" s="5" t="s">
        <v>41</v>
      </c>
      <c r="C11" s="5" t="s">
        <v>63</v>
      </c>
      <c r="D11" s="5"/>
      <c r="E11" s="5"/>
      <c r="F11" s="9"/>
      <c r="G11" s="3"/>
    </row>
    <row r="12" ht="56" customHeight="1" spans="1:7" x14ac:dyDescent="0.25">
      <c r="A12" s="3" t="s">
        <v>64</v>
      </c>
      <c r="B12" s="5" t="s">
        <v>41</v>
      </c>
      <c r="C12" s="5" t="s">
        <v>65</v>
      </c>
      <c r="D12" s="5"/>
      <c r="E12" s="5"/>
      <c r="F12" s="9"/>
      <c r="G12" s="3"/>
    </row>
    <row r="13" ht="56" customHeight="1" spans="1:7" x14ac:dyDescent="0.25">
      <c r="A13" s="3" t="s">
        <v>66</v>
      </c>
      <c r="B13" s="5" t="s">
        <v>41</v>
      </c>
      <c r="C13" s="5" t="s">
        <v>67</v>
      </c>
      <c r="D13" s="5"/>
      <c r="E13" s="5"/>
      <c r="F13" s="9"/>
      <c r="G13" s="3"/>
    </row>
    <row r="14" ht="56" customHeight="1" spans="1:7" x14ac:dyDescent="0.25">
      <c r="A14" s="3" t="s">
        <v>68</v>
      </c>
      <c r="B14" s="5" t="s">
        <v>41</v>
      </c>
      <c r="C14" s="5" t="s">
        <v>69</v>
      </c>
      <c r="D14" s="5"/>
      <c r="E14" s="5"/>
      <c r="F14" s="9"/>
      <c r="G14" s="3"/>
    </row>
    <row r="16" ht="30" customHeight="1" spans="1:7" x14ac:dyDescent="0.25">
      <c r="A16" s="10" t="s">
        <v>70</v>
      </c>
      <c r="B16" s="10"/>
      <c r="C16" s="10"/>
      <c r="D16" s="10"/>
      <c r="E16" s="10"/>
      <c r="F16" s="10"/>
      <c r="G16" s="10"/>
    </row>
    <row r="18" ht="30" customHeight="1" spans="1:7" x14ac:dyDescent="0.25">
      <c r="A18" s="10" t="s">
        <v>71</v>
      </c>
      <c r="B18" s="10"/>
      <c r="C18" s="10"/>
      <c r="D18" s="10"/>
      <c r="E18" s="10"/>
      <c r="F18" s="10"/>
      <c r="G18" s="10"/>
    </row>
  </sheetData>
  <mergeCells count="2">
    <mergeCell ref="A16:G16"/>
    <mergeCell ref="A18:G18"/>
  </mergeCells>
  <conditionalFormatting sqref="B6:B14">
    <cfRule type="expression" dxfId="1" priority="1">
      <formula>B6="Сверить"</formula>
    </cfRule>
  </conditionalFormatting>
  <dataValidations count="2">
    <dataValidation type="list" allowBlank="1" sqref="B10:B14">
      <formula1>"Учтено,Отдельно,Сверить"</formula1>
    </dataValidation>
    <dataValidation type="list" allowBlank="1" sqref="B6:B14">
      <formula1>"Учтено,Отдельно,Сверить"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110" customWidth="1"/>
  </cols>
  <sheetData>
    <row r="2" ht="25" customHeight="1" spans="1:1" x14ac:dyDescent="0.25">
      <c r="A2" s="1" t="s">
        <v>72</v>
      </c>
    </row>
    <row r="5" ht="38" customHeight="1" spans="1:2" x14ac:dyDescent="0.25">
      <c r="A5" s="7" t="s">
        <v>73</v>
      </c>
      <c r="B5" s="7" t="s">
        <v>74</v>
      </c>
    </row>
    <row r="6" ht="36" customHeight="1" spans="1:2" x14ac:dyDescent="0.25">
      <c r="A6" s="3" t="s">
        <v>75</v>
      </c>
      <c r="B6" s="5" t="s">
        <v>76</v>
      </c>
    </row>
    <row r="7" ht="36" customHeight="1" spans="1:2" x14ac:dyDescent="0.25">
      <c r="A7" s="3" t="s">
        <v>77</v>
      </c>
      <c r="B7" s="13">
        <v>46302</v>
      </c>
    </row>
    <row r="8" ht="36" customHeight="1" spans="1:2" x14ac:dyDescent="0.25">
      <c r="A8" s="3" t="s">
        <v>78</v>
      </c>
      <c r="B8" s="5" t="s">
        <v>79</v>
      </c>
    </row>
    <row r="9" ht="36" customHeight="1" spans="1:2" x14ac:dyDescent="0.25">
      <c r="A9" s="3" t="s">
        <v>80</v>
      </c>
      <c r="B9" s="5"/>
    </row>
    <row r="10" ht="36" customHeight="1" spans="1:2" x14ac:dyDescent="0.25">
      <c r="A10" s="3" t="s">
        <v>81</v>
      </c>
      <c r="B10" s="5" t="s">
        <v>36</v>
      </c>
    </row>
    <row r="11" ht="36" customHeight="1" spans="1:2" x14ac:dyDescent="0.25">
      <c r="A11" s="3" t="s">
        <v>82</v>
      </c>
      <c r="B11" s="5"/>
    </row>
    <row r="12" ht="36" customHeight="1" spans="1:2" x14ac:dyDescent="0.25">
      <c r="A12" s="3" t="s">
        <v>11</v>
      </c>
      <c r="B12" s="5"/>
    </row>
    <row r="13" ht="36" customHeight="1" spans="1:2" x14ac:dyDescent="0.25">
      <c r="A13" s="3" t="s">
        <v>83</v>
      </c>
      <c r="B13" s="5"/>
    </row>
    <row r="14" ht="36" customHeight="1" spans="1:2" x14ac:dyDescent="0.25">
      <c r="A14" s="3" t="s">
        <v>84</v>
      </c>
      <c r="B14" s="5"/>
    </row>
    <row r="15" ht="48" customHeight="1" spans="1:2" x14ac:dyDescent="0.25">
      <c r="A15" s="3" t="s">
        <v>85</v>
      </c>
      <c r="B15" s="3" t="s">
        <v>86</v>
      </c>
    </row>
    <row r="16" ht="36" customHeight="1" spans="1:2" x14ac:dyDescent="0.25">
      <c r="A16" s="3" t="s">
        <v>87</v>
      </c>
      <c r="B16" s="3" t="s">
        <v>88</v>
      </c>
    </row>
    <row r="17" ht="36" customHeight="1" spans="1:2" x14ac:dyDescent="0.25">
      <c r="A17" s="3" t="s">
        <v>89</v>
      </c>
      <c r="B17" s="3" t="s">
        <v>90</v>
      </c>
    </row>
    <row r="18" ht="36" customHeight="1" spans="1:2" x14ac:dyDescent="0.25">
      <c r="A18" s="3" t="s">
        <v>91</v>
      </c>
      <c r="B18" s="3" t="s">
        <v>92</v>
      </c>
    </row>
    <row r="19" ht="48" customHeight="1" spans="1:2" x14ac:dyDescent="0.25">
      <c r="A19" s="3" t="s">
        <v>93</v>
      </c>
      <c r="B19" s="3" t="s">
        <v>94</v>
      </c>
    </row>
    <row r="20" ht="36" customHeight="1" spans="1:2" x14ac:dyDescent="0.25">
      <c r="A20" s="3" t="s">
        <v>95</v>
      </c>
      <c r="B20" s="14">
        <v>46302</v>
      </c>
    </row>
  </sheetData>
  <hyperlinks>
    <hyperlink ref="B18" r:id="rId1"/>
  </hyperlink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Контроль</vt:lpstr>
      <vt:lpstr>Паспорт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2026-10-07T05:09:30Z</dcterms:created>
  <dcterms:modified xsi:type="dcterms:W3CDTF">2026-10-07T05:09:30Z</dcterms:modified>
</cp:coreProperties>
</file>