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Выбор нормы" state="visible" r:id="rId6"/>
    <sheet sheetId="4" name="Расчёт" state="visible" r:id="rId7"/>
    <sheet sheetId="5" name="Источники" state="visible" r:id="rId8"/>
  </sheets>
  <definedNames>
    <definedName name="_xlnm.Print_Area" localSheetId="0">'Паспорт'!$A1:$B18</definedName>
    <definedName name="_xlnm.Print_Titles" localSheetId="0">'Паспорт'!$4:$4</definedName>
    <definedName name="_xlnm.Print_Area" localSheetId="1">'ВОР'!$A1:$N9</definedName>
    <definedName name="_xlnm.Print_Titles" localSheetId="1">'ВОР'!$4:$4</definedName>
    <definedName name="_xlnm.Print_Area" localSheetId="2">'Выбор нормы'!$A1:$K9</definedName>
    <definedName name="_xlnm.Print_Titles" localSheetId="2">'Выбор нормы'!$4:$4</definedName>
    <definedName name="_xlnm.Print_Area" localSheetId="3">'Расчёт'!$A1:$O18</definedName>
    <definedName name="_xlnm.Print_Titles" localSheetId="3">'Расчёт'!$4:$4</definedName>
    <definedName name="_xlnm.Print_Area" localSheetId="4">'Источники'!$A1:$E14</definedName>
    <definedName name="_xlnm.Print_Titles" localSheetId="4">'Источники'!$4:$4</definedName>
  </definedNames>
  <calcPr calcId="171027" fullCalcOnLoad="1"/>
</workbook>
</file>

<file path=xl/sharedStrings.xml><?xml version="1.0" encoding="utf-8"?>
<sst xmlns="http://schemas.openxmlformats.org/spreadsheetml/2006/main" count="254" uniqueCount="141">
  <si>
    <t>Ведомость озеленения</t>
  </si>
  <si>
    <t>Реквизит</t>
  </si>
  <si>
    <t>Значение</t>
  </si>
  <si>
    <t>Объект</t>
  </si>
  <si>
    <t>Учебный участок озеленения административного здания</t>
  </si>
  <si>
    <t>Основание / лист проекта</t>
  </si>
  <si>
    <t/>
  </si>
  <si>
    <t>База и редакция</t>
  </si>
  <si>
    <t>ГЭСН ФСНБ-2022; редакцию для объекта уточнить</t>
  </si>
  <si>
    <t>Регион</t>
  </si>
  <si>
    <t>Период цен</t>
  </si>
  <si>
    <t>Версия ведомости</t>
  </si>
  <si>
    <t>Учебный пример 1</t>
  </si>
  <si>
    <t>Составитель</t>
  </si>
  <si>
    <t>Проверил</t>
  </si>
  <si>
    <t>Дата проверки ведомости</t>
  </si>
  <si>
    <t>Метод расчёта стоимости</t>
  </si>
  <si>
    <t>Для объекта указать; ФЕР ниже только для базисного сравнения</t>
  </si>
  <si>
    <t>Уровень цен сравнения</t>
  </si>
  <si>
    <t>ФЕР ФСНБ-2020, базисный уровень 2001 года</t>
  </si>
  <si>
    <t>Заполнение</t>
  </si>
  <si>
    <t>Жёлтые ячейки доступны для ввода. Формулы защищены; защита снимается без пароля при изменении структуры.</t>
  </si>
  <si>
    <t>Назначение</t>
  </si>
  <si>
    <t>Учебный пример, числа условные. Это рабочая таблица для заполнения по проекту.</t>
  </si>
  <si>
    <t>Граница расчёта</t>
  </si>
  <si>
    <t>ФЕР: базисные прямые затраты без стоимости семян и деревьев. НР, СП, непредвиденные, налоги и текущая стоимость не рассчитаны.</t>
  </si>
  <si>
    <t>Работы и объёмы по проекту</t>
  </si>
  <si>
    <t>№</t>
  </si>
  <si>
    <t>Участок</t>
  </si>
  <si>
    <t>Работа</t>
  </si>
  <si>
    <t>Ед. ВОР</t>
  </si>
  <si>
    <t>Объём ВОР</t>
  </si>
  <si>
    <t>Способ</t>
  </si>
  <si>
    <t>Слой, см</t>
  </si>
  <si>
    <t>Уклон</t>
  </si>
  <si>
    <t>Корневая система</t>
  </si>
  <si>
    <t>Размер кома, м</t>
  </si>
  <si>
    <t>Размер ямы, м</t>
  </si>
  <si>
    <t>Добавляемая земля, %</t>
  </si>
  <si>
    <t>Лист проекта</t>
  </si>
  <si>
    <t>Примечание</t>
  </si>
  <si>
    <t>Газон</t>
  </si>
  <si>
    <t>Подготовка почвы с землёй слоем 15 см</t>
  </si>
  <si>
    <t>м²</t>
  </si>
  <si>
    <t>Механизированный</t>
  </si>
  <si>
    <t>Горизонтальный</t>
  </si>
  <si>
    <t>Чистая площадь без лунок и цветников</t>
  </si>
  <si>
    <t>Добавка земли 5 см до проектного слоя 20 см</t>
  </si>
  <si>
    <t>Одна добавка на 5 см; слой задаётся в первой строке</t>
  </si>
  <si>
    <t>Посев обыкновенного газона</t>
  </si>
  <si>
    <t>Ручной</t>
  </si>
  <si>
    <t>Деревья</t>
  </si>
  <si>
    <t>Подготовка стандартных мест под деревья ОКС</t>
  </si>
  <si>
    <t>шт.</t>
  </si>
  <si>
    <t>ОКС</t>
  </si>
  <si>
    <t>0,7 × 0,7</t>
  </si>
  <si>
    <t>Естественный грунт; стандартное место по проекту</t>
  </si>
  <si>
    <t>Посадка деревьев ОКС в ямы 0,7 × 0,7 м</t>
  </si>
  <si>
    <t>Проверка норм для строк ВОР</t>
  </si>
  <si>
    <t>Строка ВОР</t>
  </si>
  <si>
    <t>База</t>
  </si>
  <si>
    <t>Шифр</t>
  </si>
  <si>
    <t>Полное название</t>
  </si>
  <si>
    <t>Сметный измеритель</t>
  </si>
  <si>
    <t>Делитель</t>
  </si>
  <si>
    <t>Формула количества</t>
  </si>
  <si>
    <t>Количество</t>
  </si>
  <si>
    <t>Включённые операции</t>
  </si>
  <si>
    <t>Материалы</t>
  </si>
  <si>
    <t>Замечания сметчика</t>
  </si>
  <si>
    <t>ГЭСН ФСНБ-2022</t>
  </si>
  <si>
    <t>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</si>
  <si>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</si>
  <si>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м²</t>
  </si>
  <si>
    <t>Площадь / 100</t>
  </si>
  <si>
    <t>Планировка площади механизированным способом. Вспашка почвы трактором. Подвозка и насыпка растительной земли с разравниванием.</t>
  </si>
  <si>
    <t>Растительная земля</t>
  </si>
  <si>
    <t>Проверить условия, редакцию и состав нормы</t>
  </si>
  <si>
    <t>47-01-046-05</t>
  </si>
  <si>
    <t>На каждые 5 см изменения толщины слоя добавлять или исключать к нормам с 47-01-046-01 по 47-01-046-04</t>
  </si>
  <si>
    <t>Площадь / 100 × (слой − 15) / 5</t>
  </si>
  <si>
    <t>Подвозка и насыпка растительной земли с разравниванием.</t>
  </si>
  <si>
    <t>47-01-046-06</t>
  </si>
  <si>
    <t>Посев газонов партерных, мавританских и обыкновенных вручную</t>
  </si>
  <si>
    <t>Посев вручную. Уплотнение газонов после посева. Полив газонов с помощью поливомоечной машины.</t>
  </si>
  <si>
    <t>Семена по проекту, 2 кг на 100 м²</t>
  </si>
  <si>
    <t>47-01-015-06</t>
  </si>
  <si>
    <t>Подготовка стандартных посадочных мест для деревьев-саженцев с оголенной корневой системой вручную: в естественном грунте</t>
  </si>
  <si>
    <t>10 шт.</t>
  </si>
  <si>
    <t>Число деревьев / 10</t>
  </si>
  <si>
    <t>Копание ям вручную. Подготовка ям к посадке.</t>
  </si>
  <si>
    <t>Естественный грунт</t>
  </si>
  <si>
    <t>47-01-017-01</t>
  </si>
  <si>
    <t>Посадка деревьев-саженцев с оголенной корневой системой в ямы размером: 0,7×0,7 м</t>
  </si>
  <si>
    <t>Временная прикопка на месте посадки. Установка кольев. Установка деревьев в ямы вручную. Засыпка земли с трамбованием и устройством приствольных лунок. Подвязывание деревьев к кольям. Полив. Обрезка крон.</t>
  </si>
  <si>
    <t>Саженцы по проекту; колья учтены</t>
  </si>
  <si>
    <t>Количество и материалы; сравнение ФЕР</t>
  </si>
  <si>
    <t>Проектный слой, см</t>
  </si>
  <si>
    <t>Базовый слой, см</t>
  </si>
  <si>
    <t>Шагов</t>
  </si>
  <si>
    <t>Земля на измеритель, м³</t>
  </si>
  <si>
    <t>Земля всего, м³</t>
  </si>
  <si>
    <t>Семена на измеритель, кг</t>
  </si>
  <si>
    <t>Семена всего, кг</t>
  </si>
  <si>
    <t>Деревья, шт.</t>
  </si>
  <si>
    <t>ФЕР на измеритель, руб.</t>
  </si>
  <si>
    <t>ФЕР всего, руб.</t>
  </si>
  <si>
    <t>Итого</t>
  </si>
  <si>
    <t>Шаг слоя, см</t>
  </si>
  <si>
    <t>Условия</t>
  </si>
  <si>
    <t>ГЭСН: ресурсы; ФЕР: самостоятельное базисное сравнение в уровне 2001 года.</t>
  </si>
  <si>
    <t>Земля включена в цену подготовки ФЕР. Семена и деревья в сумму ФЕР не включены.</t>
  </si>
  <si>
    <t>Изменение условий</t>
  </si>
  <si>
    <t>При другой технологии или посадочном месте замените нормы, измерители, расходы и цены; не переносите шифр между базами без проверки.</t>
  </si>
  <si>
    <t>Основания для проверки работ и материалов</t>
  </si>
  <si>
    <t>Документ или база</t>
  </si>
  <si>
    <t>Пункт или шифр</t>
  </si>
  <si>
    <t>Ссылка</t>
  </si>
  <si>
    <t>Проверено</t>
  </si>
  <si>
    <t>Факт</t>
  </si>
  <si>
    <t>Приказ от 14.08.2025 № 490/пр</t>
  </si>
  <si>
    <t>Пункты 1.26.1.1, 1.26.2.1; таблица 47-01-046</t>
  </si>
  <si>
    <t>Открыть первоисточник ФГИС ЦС</t>
  </si>
  <si>
    <t>07.10.2026</t>
  </si>
  <si>
    <t>Земля: 15 м³ и добавка 5 м³; семена: 2 кг на 100 м².</t>
  </si>
  <si>
    <t>Приказ от 14.07.2022 № 571/пр</t>
  </si>
  <si>
    <t>Пункты 2, 7, 10, 11, 12</t>
  </si>
  <si>
    <t>Характеристики групповых материалов уточняют по проекту; расход «П» определяют по проекту.</t>
  </si>
  <si>
    <t>ГЭСН 81-02-47-2022</t>
  </si>
  <si>
    <t>Пункты 1.47.11, 2.47.2, 2.47.3</t>
  </si>
  <si>
    <t>Стандартность посадочных мест; исключение лунок, канавок и цветников из площади газона.</t>
  </si>
  <si>
    <t>ФЕР ФСНБ-2020, справочник расценок</t>
  </si>
  <si>
    <t>Открыть карточку ФЕР</t>
  </si>
  <si>
    <t>Подготовка почвы для устройства партерного и обыкновенного газона с внесением растительной земли слоем 15 см: механизированным способом. ФЕР: базисный уровень 2001 года.</t>
  </si>
  <si>
    <t>На каждые 5 см изменения толщины слоя добавлять или исключать к нормам с 47-01-046-01 по 47-01-046-04. ФЕР: базисный уровень 2001 года.</t>
  </si>
  <si>
    <t>Посев газонов партерных, мавританских и обыкновенных вручную. ФЕР: базисный уровень 2001 года.</t>
  </si>
  <si>
    <t>Подготовка стандартных посадочных мест для деревьев-саженцев с оголенной корневой системой вручную: в естественном грунте. ФЕР: базисный уровень 2001 года.</t>
  </si>
  <si>
    <t>Посадка деревьев-саженцев с оголенной корневой системой в ямы размером: 0,7×0,7 м. ФЕР: базисный уровень 2001 года.</t>
  </si>
  <si>
    <t>Проверка материалов</t>
  </si>
  <si>
    <t>Таблица 47-01-046</t>
  </si>
  <si>
    <t>Числовые расходы групповых ресурсов уточняют по таблице нормы. Отсутствие выбранного материала или цены не означает нулевой расход.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</si>
</sst>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5" x14ac:knownFonts="1">
    <font>
      <color theme="1"/>
      <family val="2"/>
      <scheme val="minor"/>
      <sz val="11"/>
      <name val="Calibri"/>
    </font>
    <font>
      <b/>
      <color rgb="FF513C31"/>
      <sz val="14"/>
      <name val="Arial"/>
    </font>
    <font>
      <b/>
      <color rgb="FFFFFFFF"/>
      <sz val="10"/>
      <name val="Arial"/>
    </font>
    <font>
      <color rgb="FF252525"/>
      <sz val="10"/>
      <name val="Arial"/>
    </font>
    <font>
      <b/>
      <color rgb="FF513C3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C31"/>
      </patternFill>
    </fill>
    <fill>
      <patternFill patternType="solid">
        <fgColor rgb="FFFFF2D4"/>
      </patternFill>
    </fill>
  </fills>
  <borders count="2">
    <border>
      <left/>
      <right/>
      <top/>
      <bottom/>
      <diagonal/>
    </border>
    <border>
      <left/>
      <right/>
      <top/>
      <bottom style="hair">
        <color rgb="FFE1DCD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164" fontId="3" fillId="3" borderId="1" xfId="0" applyNumberFormat="1" applyFont="1" applyFill="1" applyBorder="1" applyAlignment="1" applyProtection="1">
      <alignment horizontal="right" vertical="top" wrapText="1"/>
      <protection locked="0"/>
    </xf>
    <xf numFmtId="164" fontId="3" fillId="3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right" vertical="top" wrapText="1"/>
    </xf>
    <xf numFmtId="0" fontId="3" fillId="0" borderId="0" xfId="0" applyFont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right" vertical="top" wrapText="1"/>
    </xf>
    <xf numFmtId="4" fontId="4" fillId="0" borderId="1" xfId="0" applyNumberFormat="1" applyFont="1" applyBorder="1" applyAlignment="1" applyProtection="1">
      <alignment horizontal="right" vertical="top" wrapText="1"/>
    </xf>
    <xf numFmtId="0" fontId="3" fillId="0" borderId="1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FFFD6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c5bd684a-ecf6-40dc-b645-68e797af3a4a" TargetMode="External"/><Relationship Id="rId2" Type="http://schemas.openxmlformats.org/officeDocument/2006/relationships/hyperlink" Target="https://fgiscs.minstroyrf.ru/api/FrsnDocument/DocDataByGuid/f1a96b87-242c-466c-b10c-115bb92d43ea" TargetMode="External"/><Relationship Id="rId3" Type="http://schemas.openxmlformats.org/officeDocument/2006/relationships/hyperlink" Target="https://fgiscs.minstroyrf.ru/api/values/GetFileContent/6f29c5ec-e12d-4f54-bbc2-4a8c4c0c7de9" TargetMode="External"/><Relationship Id="rId4" Type="http://schemas.openxmlformats.org/officeDocument/2006/relationships/hyperlink" Target="https://smetrix.ru/spravochnik/fer/47-01-046/" TargetMode="External"/><Relationship Id="rId5" Type="http://schemas.openxmlformats.org/officeDocument/2006/relationships/hyperlink" Target="https://smetrix.ru/spravochnik/fer/47-01-046/" TargetMode="External"/><Relationship Id="rId6" Type="http://schemas.openxmlformats.org/officeDocument/2006/relationships/hyperlink" Target="https://smetrix.ru/spravochnik/fer/47-01-046/" TargetMode="External"/><Relationship Id="rId7" Type="http://schemas.openxmlformats.org/officeDocument/2006/relationships/hyperlink" Target="https://smetrix.ru/spravochnik/fer/47-01-015/" TargetMode="External"/><Relationship Id="rId8" Type="http://schemas.openxmlformats.org/officeDocument/2006/relationships/hyperlink" Target="https://smetrix.ru/spravochnik/fer/47-01-017/" TargetMode="External"/><Relationship Id="rId9" Type="http://schemas.openxmlformats.org/officeDocument/2006/relationships/hyperlink" Target="https://fgiscs.minstroyrf.ru/api/FrsnDocument/DocDataByGuid/c5bd684a-ecf6-40dc-b645-68e797af3a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2" width="105" customWidth="1"/>
  </cols>
  <sheetData>
    <row r="2" ht="25" customHeight="1" spans="1:1" x14ac:dyDescent="0.25">
      <c r="A2" s="1" t="s">
        <v>0</v>
      </c>
    </row>
    <row r="4" ht="42" customHeight="1" spans="1:2" x14ac:dyDescent="0.25">
      <c r="A4" s="2" t="s">
        <v>1</v>
      </c>
      <c r="B4" s="2" t="s">
        <v>2</v>
      </c>
    </row>
    <row r="5" ht="38" customHeight="1" spans="1:2" x14ac:dyDescent="0.25">
      <c r="A5" s="3" t="s">
        <v>3</v>
      </c>
      <c r="B5" s="4" t="s">
        <v>4</v>
      </c>
    </row>
    <row r="6" ht="38" customHeight="1" spans="1:2" x14ac:dyDescent="0.25">
      <c r="A6" s="3" t="s">
        <v>5</v>
      </c>
      <c r="B6" s="4" t="s">
        <v>6</v>
      </c>
    </row>
    <row r="7" ht="38" customHeight="1" spans="1:2" x14ac:dyDescent="0.25">
      <c r="A7" s="3" t="s">
        <v>7</v>
      </c>
      <c r="B7" s="4" t="s">
        <v>8</v>
      </c>
    </row>
    <row r="8" ht="38" customHeight="1" spans="1:2" x14ac:dyDescent="0.25">
      <c r="A8" s="3" t="s">
        <v>9</v>
      </c>
      <c r="B8" s="4" t="s">
        <v>6</v>
      </c>
    </row>
    <row r="9" ht="38" customHeight="1" spans="1:2" x14ac:dyDescent="0.25">
      <c r="A9" s="3" t="s">
        <v>10</v>
      </c>
      <c r="B9" s="4" t="s">
        <v>6</v>
      </c>
    </row>
    <row r="10" ht="38" customHeight="1" spans="1:2" x14ac:dyDescent="0.25">
      <c r="A10" s="3" t="s">
        <v>11</v>
      </c>
      <c r="B10" s="4" t="s">
        <v>12</v>
      </c>
    </row>
    <row r="11" ht="38" customHeight="1" spans="1:2" x14ac:dyDescent="0.25">
      <c r="A11" s="3" t="s">
        <v>13</v>
      </c>
      <c r="B11" s="4" t="s">
        <v>6</v>
      </c>
    </row>
    <row r="12" ht="38" customHeight="1" spans="1:2" x14ac:dyDescent="0.25">
      <c r="A12" s="3" t="s">
        <v>14</v>
      </c>
      <c r="B12" s="4" t="s">
        <v>6</v>
      </c>
    </row>
    <row r="13" ht="38" customHeight="1" spans="1:2" x14ac:dyDescent="0.25">
      <c r="A13" s="3" t="s">
        <v>15</v>
      </c>
      <c r="B13" s="4" t="s">
        <v>6</v>
      </c>
    </row>
    <row r="14" ht="38" customHeight="1" spans="1:2" x14ac:dyDescent="0.25">
      <c r="A14" s="3" t="s">
        <v>16</v>
      </c>
      <c r="B14" s="4" t="s">
        <v>17</v>
      </c>
    </row>
    <row r="15" ht="38" customHeight="1" spans="1:2" x14ac:dyDescent="0.25">
      <c r="A15" s="3" t="s">
        <v>18</v>
      </c>
      <c r="B15" s="4" t="s">
        <v>19</v>
      </c>
    </row>
    <row r="16" ht="38" customHeight="1" spans="1:2" x14ac:dyDescent="0.25">
      <c r="A16" s="3" t="s">
        <v>20</v>
      </c>
      <c r="B16" s="4" t="s">
        <v>21</v>
      </c>
    </row>
    <row r="17" ht="38" customHeight="1" spans="1:2" x14ac:dyDescent="0.25">
      <c r="A17" s="3" t="s">
        <v>22</v>
      </c>
      <c r="B17" s="4" t="s">
        <v>23</v>
      </c>
    </row>
    <row r="18" ht="38" customHeight="1" spans="1:2" x14ac:dyDescent="0.25">
      <c r="A18" s="3" t="s">
        <v>24</v>
      </c>
      <c r="B18" s="4" t="s">
        <v>25</v>
      </c>
    </row>
  </sheetData>
  <sheetProtection sheet="1" formatColumns="0" formatRows="0"/>
  <pageMargins left="0.25" right="0.25" top="0.4" bottom="0.4" header="0.2" footer="0.2"/>
  <pageSetup paperSize="9" orientation="portrait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7" customWidth="1"/>
    <col min="3" max="3" width="52" customWidth="1"/>
    <col min="4" max="4" width="12" customWidth="1"/>
    <col min="5" max="5" width="14" customWidth="1"/>
    <col min="6" max="6" width="24" customWidth="1"/>
    <col min="7" max="7" width="12" customWidth="1"/>
    <col min="8" max="8" width="13" customWidth="1"/>
    <col min="9" max="10" width="17" customWidth="1"/>
    <col min="11" max="11" width="19" customWidth="1"/>
    <col min="12" max="12" width="17" customWidth="1"/>
    <col min="13" max="13" width="20" customWidth="1"/>
    <col min="14" max="14" width="42" customWidth="1"/>
  </cols>
  <sheetData>
    <row r="2" ht="25" customHeight="1" spans="1:1" x14ac:dyDescent="0.25">
      <c r="A2" s="1" t="s">
        <v>26</v>
      </c>
    </row>
    <row r="4" ht="42" customHeight="1" spans="1:14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</row>
    <row r="5" ht="68" customHeight="1" spans="1:14" x14ac:dyDescent="0.25">
      <c r="A5" s="5">
        <v>1</v>
      </c>
      <c r="B5" s="4" t="s">
        <v>41</v>
      </c>
      <c r="C5" s="4" t="s">
        <v>42</v>
      </c>
      <c r="D5" s="4" t="s">
        <v>43</v>
      </c>
      <c r="E5" s="5">
        <v>1000</v>
      </c>
      <c r="F5" s="4" t="s">
        <v>44</v>
      </c>
      <c r="G5" s="5">
        <v>20</v>
      </c>
      <c r="H5" s="4" t="s">
        <v>45</v>
      </c>
      <c r="I5" s="4" t="s">
        <v>6</v>
      </c>
      <c r="J5" s="4" t="s">
        <v>6</v>
      </c>
      <c r="K5" s="4" t="s">
        <v>6</v>
      </c>
      <c r="L5" s="4" t="s">
        <v>6</v>
      </c>
      <c r="M5" s="4" t="s">
        <v>6</v>
      </c>
      <c r="N5" s="4" t="s">
        <v>46</v>
      </c>
    </row>
    <row r="6" ht="68" customHeight="1" spans="1:14" x14ac:dyDescent="0.25">
      <c r="A6" s="5">
        <v>2</v>
      </c>
      <c r="B6" s="4" t="s">
        <v>41</v>
      </c>
      <c r="C6" s="4" t="s">
        <v>47</v>
      </c>
      <c r="D6" s="4" t="s">
        <v>43</v>
      </c>
      <c r="E6" s="6">
        <f>IF(ISNUMBER(E5),E5,"")</f>
        <v>1000</v>
      </c>
      <c r="F6" s="4" t="s">
        <v>44</v>
      </c>
      <c r="G6" s="6">
        <f>IF(ISNUMBER(G5),G5,"")</f>
        <v>20</v>
      </c>
      <c r="H6" s="4" t="s">
        <v>45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  <c r="N6" s="4" t="s">
        <v>48</v>
      </c>
    </row>
    <row r="7" ht="68" customHeight="1" spans="1:14" x14ac:dyDescent="0.25">
      <c r="A7" s="5">
        <v>3</v>
      </c>
      <c r="B7" s="4" t="s">
        <v>41</v>
      </c>
      <c r="C7" s="4" t="s">
        <v>49</v>
      </c>
      <c r="D7" s="4" t="s">
        <v>43</v>
      </c>
      <c r="E7" s="6">
        <f>IF(ISNUMBER(E5),E5,"")</f>
        <v>1000</v>
      </c>
      <c r="F7" s="4" t="s">
        <v>50</v>
      </c>
      <c r="G7" s="4" t="s">
        <v>6</v>
      </c>
      <c r="H7" s="4" t="s">
        <v>45</v>
      </c>
      <c r="I7" s="4" t="s">
        <v>6</v>
      </c>
      <c r="J7" s="4" t="s">
        <v>6</v>
      </c>
      <c r="K7" s="4" t="s">
        <v>6</v>
      </c>
      <c r="L7" s="4" t="s">
        <v>6</v>
      </c>
      <c r="M7" s="4" t="s">
        <v>6</v>
      </c>
      <c r="N7" s="4" t="s">
        <v>46</v>
      </c>
    </row>
    <row r="8" ht="68" customHeight="1" spans="1:14" x14ac:dyDescent="0.25">
      <c r="A8" s="5">
        <v>4</v>
      </c>
      <c r="B8" s="4" t="s">
        <v>51</v>
      </c>
      <c r="C8" s="4" t="s">
        <v>52</v>
      </c>
      <c r="D8" s="4" t="s">
        <v>53</v>
      </c>
      <c r="E8" s="5">
        <v>20</v>
      </c>
      <c r="F8" s="4" t="s">
        <v>50</v>
      </c>
      <c r="G8" s="4" t="s">
        <v>6</v>
      </c>
      <c r="H8" s="4" t="s">
        <v>6</v>
      </c>
      <c r="I8" s="4" t="s">
        <v>54</v>
      </c>
      <c r="J8" s="4" t="s">
        <v>6</v>
      </c>
      <c r="K8" s="4" t="s">
        <v>55</v>
      </c>
      <c r="L8" s="5">
        <v>0</v>
      </c>
      <c r="M8" s="4" t="s">
        <v>6</v>
      </c>
      <c r="N8" s="4" t="s">
        <v>56</v>
      </c>
    </row>
    <row r="9" ht="68" customHeight="1" spans="1:14" x14ac:dyDescent="0.25">
      <c r="A9" s="5">
        <v>5</v>
      </c>
      <c r="B9" s="4" t="s">
        <v>51</v>
      </c>
      <c r="C9" s="4" t="s">
        <v>57</v>
      </c>
      <c r="D9" s="4" t="s">
        <v>53</v>
      </c>
      <c r="E9" s="6">
        <f>IF(ISNUMBER(E8),E8,"")</f>
        <v>20</v>
      </c>
      <c r="F9" s="4" t="s">
        <v>50</v>
      </c>
      <c r="G9" s="4" t="s">
        <v>6</v>
      </c>
      <c r="H9" s="4" t="s">
        <v>6</v>
      </c>
      <c r="I9" s="4" t="s">
        <v>54</v>
      </c>
      <c r="J9" s="4" t="s">
        <v>6</v>
      </c>
      <c r="K9" s="4" t="s">
        <v>55</v>
      </c>
      <c r="L9" s="5">
        <v>0</v>
      </c>
      <c r="M9" s="4" t="s">
        <v>6</v>
      </c>
      <c r="N9" s="4" t="s">
        <v>56</v>
      </c>
    </row>
  </sheetData>
  <sheetProtection sheet="1" formatColumns="0" formatRows="0"/>
  <dataValidations count="3">
    <dataValidation type="decimal" operator="greaterThanOrEqual" allowBlank="1" showErrorMessage="1" error="Введите неотрицательное число." sqref="E5:E9">
      <formula1>0</formula1>
    </dataValidation>
    <dataValidation type="decimal" operator="greaterThanOrEqual" allowBlank="1" showErrorMessage="1" error="Введите неотрицательное число." sqref="G5:G9">
      <formula1>0</formula1>
    </dataValidation>
    <dataValidation type="decimal" operator="greaterThanOrEqual" allowBlank="1" showErrorMessage="1" error="Введите неотрицательное число." sqref="L5:L9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20" customWidth="1"/>
    <col min="4" max="4" width="80" customWidth="1"/>
    <col min="5" max="5" width="18" customWidth="1"/>
    <col min="6" max="6" width="12" customWidth="1"/>
    <col min="7" max="7" width="35" customWidth="1"/>
    <col min="8" max="8" width="15" customWidth="1"/>
    <col min="9" max="9" width="60" customWidth="1"/>
    <col min="10" max="10" width="42" customWidth="1"/>
    <col min="11" max="11" width="40" customWidth="1"/>
  </cols>
  <sheetData>
    <row r="2" ht="25" customHeight="1" spans="1:1" x14ac:dyDescent="0.25">
      <c r="A2" s="1" t="s">
        <v>58</v>
      </c>
    </row>
    <row r="4" ht="42" customHeight="1" spans="1:11" x14ac:dyDescent="0.25">
      <c r="A4" s="2" t="s">
        <v>59</v>
      </c>
      <c r="B4" s="2" t="s">
        <v>60</v>
      </c>
      <c r="C4" s="2" t="s">
        <v>61</v>
      </c>
      <c r="D4" s="2" t="s">
        <v>62</v>
      </c>
      <c r="E4" s="2" t="s">
        <v>63</v>
      </c>
      <c r="F4" s="2" t="s">
        <v>64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</row>
    <row r="5" ht="120" customHeight="1" spans="1:11" x14ac:dyDescent="0.25">
      <c r="A5" s="5">
        <v>1</v>
      </c>
      <c r="B5" s="4" t="s">
        <v>70</v>
      </c>
      <c r="C5" s="4" t="s">
        <v>71</v>
      </c>
      <c r="D5" s="4" t="s">
        <v>72</v>
      </c>
      <c r="E5" s="4" t="s">
        <v>73</v>
      </c>
      <c r="F5" s="5">
        <v>100</v>
      </c>
      <c r="G5" s="4" t="s">
        <v>74</v>
      </c>
      <c r="H5" s="6">
        <f>IF(ISNUMBER('Расчёт'!H5),'Расчёт'!H5,"")</f>
        <v>10</v>
      </c>
      <c r="I5" s="4" t="s">
        <v>75</v>
      </c>
      <c r="J5" s="4" t="s">
        <v>76</v>
      </c>
      <c r="K5" s="4" t="s">
        <v>77</v>
      </c>
    </row>
    <row r="6" ht="120" customHeight="1" spans="1:11" x14ac:dyDescent="0.25">
      <c r="A6" s="5">
        <v>2</v>
      </c>
      <c r="B6" s="4" t="s">
        <v>70</v>
      </c>
      <c r="C6" s="4" t="s">
        <v>78</v>
      </c>
      <c r="D6" s="4" t="s">
        <v>79</v>
      </c>
      <c r="E6" s="4" t="s">
        <v>73</v>
      </c>
      <c r="F6" s="5">
        <v>100</v>
      </c>
      <c r="G6" s="4" t="s">
        <v>80</v>
      </c>
      <c r="H6" s="6">
        <f>IF(ISNUMBER('Расчёт'!H6),'Расчёт'!H6,"")</f>
        <v>10</v>
      </c>
      <c r="I6" s="4" t="s">
        <v>81</v>
      </c>
      <c r="J6" s="4" t="s">
        <v>76</v>
      </c>
      <c r="K6" s="4" t="s">
        <v>77</v>
      </c>
    </row>
    <row r="7" ht="120" customHeight="1" spans="1:11" x14ac:dyDescent="0.25">
      <c r="A7" s="5">
        <v>3</v>
      </c>
      <c r="B7" s="4" t="s">
        <v>70</v>
      </c>
      <c r="C7" s="4" t="s">
        <v>82</v>
      </c>
      <c r="D7" s="4" t="s">
        <v>83</v>
      </c>
      <c r="E7" s="4" t="s">
        <v>73</v>
      </c>
      <c r="F7" s="5">
        <v>100</v>
      </c>
      <c r="G7" s="4" t="s">
        <v>74</v>
      </c>
      <c r="H7" s="6">
        <f>IF(ISNUMBER('Расчёт'!H7),'Расчёт'!H7,"")</f>
        <v>10</v>
      </c>
      <c r="I7" s="4" t="s">
        <v>84</v>
      </c>
      <c r="J7" s="4" t="s">
        <v>85</v>
      </c>
      <c r="K7" s="4" t="s">
        <v>77</v>
      </c>
    </row>
    <row r="8" ht="120" customHeight="1" spans="1:11" x14ac:dyDescent="0.25">
      <c r="A8" s="5">
        <v>4</v>
      </c>
      <c r="B8" s="4" t="s">
        <v>70</v>
      </c>
      <c r="C8" s="4" t="s">
        <v>86</v>
      </c>
      <c r="D8" s="4" t="s">
        <v>87</v>
      </c>
      <c r="E8" s="4" t="s">
        <v>88</v>
      </c>
      <c r="F8" s="5">
        <v>10</v>
      </c>
      <c r="G8" s="4" t="s">
        <v>89</v>
      </c>
      <c r="H8" s="6">
        <f>IF(ISNUMBER('Расчёт'!H8),'Расчёт'!H8,"")</f>
        <v>2</v>
      </c>
      <c r="I8" s="4" t="s">
        <v>90</v>
      </c>
      <c r="J8" s="4" t="s">
        <v>91</v>
      </c>
      <c r="K8" s="4" t="s">
        <v>77</v>
      </c>
    </row>
    <row r="9" ht="120" customHeight="1" spans="1:11" x14ac:dyDescent="0.25">
      <c r="A9" s="5">
        <v>5</v>
      </c>
      <c r="B9" s="4" t="s">
        <v>70</v>
      </c>
      <c r="C9" s="4" t="s">
        <v>92</v>
      </c>
      <c r="D9" s="4" t="s">
        <v>93</v>
      </c>
      <c r="E9" s="4" t="s">
        <v>88</v>
      </c>
      <c r="F9" s="5">
        <v>10</v>
      </c>
      <c r="G9" s="4" t="s">
        <v>89</v>
      </c>
      <c r="H9" s="6">
        <f>IF(ISNUMBER('Расчёт'!H9),'Расчёт'!H9,"")</f>
        <v>2</v>
      </c>
      <c r="I9" s="4" t="s">
        <v>94</v>
      </c>
      <c r="J9" s="4" t="s">
        <v>95</v>
      </c>
      <c r="K9" s="4" t="s">
        <v>77</v>
      </c>
    </row>
  </sheetData>
  <sheetProtection sheet="1" formatColumns="0" formatRows="0"/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5" customWidth="1"/>
    <col min="3" max="4" width="12" customWidth="1"/>
    <col min="5" max="6" width="16" customWidth="1"/>
    <col min="7" max="7" width="12" customWidth="1"/>
    <col min="8" max="8" width="15" customWidth="1"/>
    <col min="9" max="9" width="20" customWidth="1"/>
    <col min="10" max="10" width="18" customWidth="1"/>
    <col min="11" max="11" width="21" customWidth="1"/>
    <col min="12" max="12" width="18" customWidth="1"/>
    <col min="13" max="13" width="16" customWidth="1"/>
    <col min="14" max="15" width="21" customWidth="1"/>
  </cols>
  <sheetData>
    <row r="2" ht="25" customHeight="1" spans="1:1" x14ac:dyDescent="0.25">
      <c r="A2" s="1" t="s">
        <v>96</v>
      </c>
    </row>
    <row r="4" ht="42" customHeight="1" spans="1:15" x14ac:dyDescent="0.25">
      <c r="A4" s="2" t="s">
        <v>61</v>
      </c>
      <c r="B4" s="2" t="s">
        <v>31</v>
      </c>
      <c r="C4" s="2" t="s">
        <v>30</v>
      </c>
      <c r="D4" s="2" t="s">
        <v>64</v>
      </c>
      <c r="E4" s="2" t="s">
        <v>97</v>
      </c>
      <c r="F4" s="2" t="s">
        <v>98</v>
      </c>
      <c r="G4" s="2" t="s">
        <v>99</v>
      </c>
      <c r="H4" s="2" t="s">
        <v>66</v>
      </c>
      <c r="I4" s="2" t="s">
        <v>100</v>
      </c>
      <c r="J4" s="2" t="s">
        <v>101</v>
      </c>
      <c r="K4" s="2" t="s">
        <v>102</v>
      </c>
      <c r="L4" s="2" t="s">
        <v>103</v>
      </c>
      <c r="M4" s="2" t="s">
        <v>104</v>
      </c>
      <c r="N4" s="2" t="s">
        <v>105</v>
      </c>
      <c r="O4" s="2" t="s">
        <v>106</v>
      </c>
    </row>
    <row r="5" ht="40" customHeight="1" spans="1:15" x14ac:dyDescent="0.25">
      <c r="A5" s="3" t="s">
        <v>71</v>
      </c>
      <c r="B5" s="7">
        <f>IF(ISNUMBER('ВОР'!E5),'ВОР'!E5,"")</f>
        <v>1000</v>
      </c>
      <c r="C5" s="3" t="s">
        <v>43</v>
      </c>
      <c r="D5" s="7">
        <f>'Выбор нормы'!F5</f>
        <v>100</v>
      </c>
      <c r="E5" s="3" t="s">
        <v>6</v>
      </c>
      <c r="F5" s="8"/>
      <c r="G5" s="7">
        <v>1</v>
      </c>
      <c r="H5" s="7">
        <f>IF(ISNUMBER(B5),B5/D5,"")</f>
        <v>10</v>
      </c>
      <c r="I5" s="7">
        <v>15</v>
      </c>
      <c r="J5" s="7">
        <f>IF(ISNUMBER(H5),H5*I5,"")</f>
        <v>150</v>
      </c>
      <c r="K5" s="8"/>
      <c r="L5" s="3" t="s">
        <v>6</v>
      </c>
      <c r="M5" s="3" t="s">
        <v>6</v>
      </c>
      <c r="N5" s="9">
        <v>2251.71</v>
      </c>
      <c r="O5" s="9">
        <f>IF(ISNUMBER(H5),ROUND(H5*N5,2),"")</f>
        <v>22517.1</v>
      </c>
    </row>
    <row r="6" ht="40" customHeight="1" spans="1:15" x14ac:dyDescent="0.25">
      <c r="A6" s="3" t="s">
        <v>78</v>
      </c>
      <c r="B6" s="7">
        <f>IF(ISNUMBER('ВОР'!E6),'ВОР'!E6,"")</f>
        <v>1000</v>
      </c>
      <c r="C6" s="3" t="s">
        <v>43</v>
      </c>
      <c r="D6" s="7">
        <f>'Выбор нормы'!F6</f>
        <v>100</v>
      </c>
      <c r="E6" s="7">
        <f>IF(ISNUMBER('ВОР'!G5),'ВОР'!G5,"")</f>
        <v>20</v>
      </c>
      <c r="F6" s="7">
        <v>15</v>
      </c>
      <c r="G6" s="7">
        <f>IF(ISNUMBER(E6),(E6-F6)/$B$14,"")</f>
        <v>1</v>
      </c>
      <c r="H6" s="7">
        <f>IF(AND(ISNUMBER(B6),ISNUMBER(G6)),B6/D6*G6,"")</f>
        <v>10</v>
      </c>
      <c r="I6" s="7">
        <v>5</v>
      </c>
      <c r="J6" s="7">
        <f>IF(ISNUMBER(H6),H6*I6,"")</f>
        <v>50</v>
      </c>
      <c r="K6" s="8"/>
      <c r="L6" s="3" t="s">
        <v>6</v>
      </c>
      <c r="M6" s="3" t="s">
        <v>6</v>
      </c>
      <c r="N6" s="9">
        <v>721.43</v>
      </c>
      <c r="O6" s="9">
        <f>IF(ISNUMBER(H6),ROUND(H6*N6,2),"")</f>
        <v>7214.3</v>
      </c>
    </row>
    <row r="7" ht="40" customHeight="1" spans="1:15" x14ac:dyDescent="0.25">
      <c r="A7" s="3" t="s">
        <v>82</v>
      </c>
      <c r="B7" s="7">
        <f>IF(ISNUMBER('ВОР'!E7),'ВОР'!E7,"")</f>
        <v>1000</v>
      </c>
      <c r="C7" s="3" t="s">
        <v>43</v>
      </c>
      <c r="D7" s="7">
        <f>'Выбор нормы'!F7</f>
        <v>100</v>
      </c>
      <c r="E7" s="3" t="s">
        <v>6</v>
      </c>
      <c r="F7" s="8"/>
      <c r="G7" s="7">
        <v>1</v>
      </c>
      <c r="H7" s="7">
        <f>IF(ISNUMBER(B7),B7/D7,"")</f>
        <v>10</v>
      </c>
      <c r="I7" s="8"/>
      <c r="J7" s="3" t="s">
        <v>6</v>
      </c>
      <c r="K7" s="7">
        <v>2</v>
      </c>
      <c r="L7" s="7">
        <f>IF(ISNUMBER(H7),H7*K7,"")</f>
        <v>20</v>
      </c>
      <c r="M7" s="3" t="s">
        <v>6</v>
      </c>
      <c r="N7" s="9">
        <v>370.22</v>
      </c>
      <c r="O7" s="9">
        <f>IF(ISNUMBER(H7),ROUND(H7*N7,2),"")</f>
        <v>3702.2</v>
      </c>
    </row>
    <row r="8" ht="40" customHeight="1" spans="1:15" x14ac:dyDescent="0.25">
      <c r="A8" s="3" t="s">
        <v>86</v>
      </c>
      <c r="B8" s="7">
        <f>IF(ISNUMBER('ВОР'!E8),'ВОР'!E8,"")</f>
        <v>20</v>
      </c>
      <c r="C8" s="3" t="s">
        <v>53</v>
      </c>
      <c r="D8" s="7">
        <f>'Выбор нормы'!F8</f>
        <v>10</v>
      </c>
      <c r="E8" s="3" t="s">
        <v>6</v>
      </c>
      <c r="F8" s="8"/>
      <c r="G8" s="7">
        <v>1</v>
      </c>
      <c r="H8" s="7">
        <f>IF(ISNUMBER(B8),B8/D8,"")</f>
        <v>2</v>
      </c>
      <c r="I8" s="8"/>
      <c r="J8" s="3" t="s">
        <v>6</v>
      </c>
      <c r="K8" s="8"/>
      <c r="L8" s="3" t="s">
        <v>6</v>
      </c>
      <c r="M8" s="3" t="s">
        <v>6</v>
      </c>
      <c r="N8" s="9">
        <v>52.57</v>
      </c>
      <c r="O8" s="9">
        <f>IF(ISNUMBER(H8),ROUND(H8*N8,2),"")</f>
        <v>105.14</v>
      </c>
    </row>
    <row r="9" ht="40" customHeight="1" spans="1:15" x14ac:dyDescent="0.25">
      <c r="A9" s="3" t="s">
        <v>92</v>
      </c>
      <c r="B9" s="7">
        <f>IF(ISNUMBER('ВОР'!E9),'ВОР'!E9,"")</f>
        <v>20</v>
      </c>
      <c r="C9" s="3" t="s">
        <v>53</v>
      </c>
      <c r="D9" s="7">
        <f>'Выбор нормы'!F9</f>
        <v>10</v>
      </c>
      <c r="E9" s="3" t="s">
        <v>6</v>
      </c>
      <c r="F9" s="8"/>
      <c r="G9" s="7">
        <v>1</v>
      </c>
      <c r="H9" s="7">
        <f>IF(ISNUMBER(B9),B9/D9,"")</f>
        <v>2</v>
      </c>
      <c r="I9" s="8"/>
      <c r="J9" s="3" t="s">
        <v>6</v>
      </c>
      <c r="K9" s="8"/>
      <c r="L9" s="3" t="s">
        <v>6</v>
      </c>
      <c r="M9" s="7">
        <f>IF(ISNUMBER(B9),B9,"")</f>
        <v>20</v>
      </c>
      <c r="N9" s="9">
        <v>319.82</v>
      </c>
      <c r="O9" s="9">
        <f>IF(ISNUMBER(H9),ROUND(H9*N9,2),"")</f>
        <v>639.64</v>
      </c>
    </row>
    <row r="10" ht="40" customHeight="1" x14ac:dyDescent="0.25"/>
    <row r="11" ht="40" customHeight="1" spans="1:15" x14ac:dyDescent="0.25">
      <c r="A11" s="3" t="s">
        <v>107</v>
      </c>
      <c r="J11" s="10">
        <f>IF(COUNT(J5:J6)&lt;2,"",SUM(J5:J6))</f>
        <v>200</v>
      </c>
      <c r="L11" s="10">
        <f>IF(COUNT(L7)=0,"",SUM(L7))</f>
        <v>20</v>
      </c>
      <c r="M11" s="10">
        <f>IF(COUNT(M9)=0,"",SUM(M9))</f>
        <v>20</v>
      </c>
      <c r="O11" s="11">
        <f>IF(COUNT(O5:O9)&lt;5,"",SUM(O5:O9))</f>
        <v>34178.38</v>
      </c>
    </row>
    <row r="12" ht="40" customHeight="1" x14ac:dyDescent="0.25"/>
    <row r="13" ht="40" customHeight="1" x14ac:dyDescent="0.25"/>
    <row r="14" ht="40" customHeight="1" spans="1:2" x14ac:dyDescent="0.25">
      <c r="A14" s="3" t="s">
        <v>108</v>
      </c>
      <c r="B14" s="7">
        <v>5</v>
      </c>
    </row>
    <row r="15" ht="40" customHeight="1" x14ac:dyDescent="0.25"/>
    <row r="16" ht="40" customHeight="1" spans="1:15" x14ac:dyDescent="0.25">
      <c r="A16" s="3" t="s">
        <v>109</v>
      </c>
      <c r="B16" s="12" t="s">
        <v>110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40" customHeight="1" spans="1:15" x14ac:dyDescent="0.25">
      <c r="A17" s="3" t="s">
        <v>68</v>
      </c>
      <c r="B17" s="12" t="s">
        <v>111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40" customHeight="1" spans="1:15" x14ac:dyDescent="0.25">
      <c r="A18" s="3" t="s">
        <v>112</v>
      </c>
      <c r="B18" s="12" t="s">
        <v>113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sheetProtection sheet="1" formatColumns="0" formatRows="0"/>
  <mergeCells count="3">
    <mergeCell ref="B16:O16"/>
    <mergeCell ref="B17:O17"/>
    <mergeCell ref="B18:O18"/>
  </mergeCells>
  <conditionalFormatting sqref="G6">
    <cfRule type="expression" dxfId="0" priority="1">
      <formula>AND(ISNUMBER(G6),MOD(G6,1)&lt;&gt;0)</formula>
    </cfRule>
  </conditionalFormatting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42" customWidth="1"/>
    <col min="3" max="3" width="78" customWidth="1"/>
    <col min="4" max="4" width="16" customWidth="1"/>
    <col min="5" max="5" width="80" customWidth="1"/>
  </cols>
  <sheetData>
    <row r="2" ht="25" customHeight="1" spans="1:1" x14ac:dyDescent="0.25">
      <c r="A2" s="1" t="s">
        <v>114</v>
      </c>
    </row>
    <row r="4" ht="42" customHeight="1" spans="1:5" x14ac:dyDescent="0.25">
      <c r="A4" s="2" t="s">
        <v>115</v>
      </c>
      <c r="B4" s="2" t="s">
        <v>116</v>
      </c>
      <c r="C4" s="2" t="s">
        <v>117</v>
      </c>
      <c r="D4" s="2" t="s">
        <v>118</v>
      </c>
      <c r="E4" s="2" t="s">
        <v>119</v>
      </c>
    </row>
    <row r="5" ht="65" customHeight="1" spans="1:5" x14ac:dyDescent="0.25">
      <c r="A5" s="3" t="s">
        <v>120</v>
      </c>
      <c r="B5" s="3" t="s">
        <v>121</v>
      </c>
      <c r="C5" s="3" t="s">
        <v>122</v>
      </c>
      <c r="D5" s="3" t="s">
        <v>123</v>
      </c>
      <c r="E5" s="3" t="s">
        <v>124</v>
      </c>
    </row>
    <row r="6" ht="65" customHeight="1" spans="1:5" x14ac:dyDescent="0.25">
      <c r="A6" s="3" t="s">
        <v>125</v>
      </c>
      <c r="B6" s="3" t="s">
        <v>126</v>
      </c>
      <c r="C6" s="3" t="s">
        <v>122</v>
      </c>
      <c r="D6" s="3" t="s">
        <v>123</v>
      </c>
      <c r="E6" s="3" t="s">
        <v>127</v>
      </c>
    </row>
    <row r="7" ht="65" customHeight="1" spans="1:5" x14ac:dyDescent="0.25">
      <c r="A7" s="3" t="s">
        <v>128</v>
      </c>
      <c r="B7" s="3" t="s">
        <v>129</v>
      </c>
      <c r="C7" s="3" t="s">
        <v>122</v>
      </c>
      <c r="D7" s="3" t="s">
        <v>123</v>
      </c>
      <c r="E7" s="3" t="s">
        <v>130</v>
      </c>
    </row>
    <row r="8" ht="65" customHeight="1" spans="1:5" x14ac:dyDescent="0.25">
      <c r="A8" s="3" t="s">
        <v>131</v>
      </c>
      <c r="B8" s="3" t="s">
        <v>71</v>
      </c>
      <c r="C8" s="3" t="s">
        <v>132</v>
      </c>
      <c r="D8" s="3" t="s">
        <v>123</v>
      </c>
      <c r="E8" s="3" t="s">
        <v>133</v>
      </c>
    </row>
    <row r="9" ht="65" customHeight="1" spans="1:5" x14ac:dyDescent="0.25">
      <c r="A9" s="3" t="s">
        <v>131</v>
      </c>
      <c r="B9" s="3" t="s">
        <v>78</v>
      </c>
      <c r="C9" s="3" t="s">
        <v>132</v>
      </c>
      <c r="D9" s="3" t="s">
        <v>123</v>
      </c>
      <c r="E9" s="3" t="s">
        <v>134</v>
      </c>
    </row>
    <row r="10" ht="65" customHeight="1" spans="1:5" x14ac:dyDescent="0.25">
      <c r="A10" s="3" t="s">
        <v>131</v>
      </c>
      <c r="B10" s="3" t="s">
        <v>82</v>
      </c>
      <c r="C10" s="3" t="s">
        <v>132</v>
      </c>
      <c r="D10" s="3" t="s">
        <v>123</v>
      </c>
      <c r="E10" s="3" t="s">
        <v>135</v>
      </c>
    </row>
    <row r="11" ht="65" customHeight="1" spans="1:5" x14ac:dyDescent="0.25">
      <c r="A11" s="3" t="s">
        <v>131</v>
      </c>
      <c r="B11" s="3" t="s">
        <v>86</v>
      </c>
      <c r="C11" s="3" t="s">
        <v>132</v>
      </c>
      <c r="D11" s="3" t="s">
        <v>123</v>
      </c>
      <c r="E11" s="3" t="s">
        <v>136</v>
      </c>
    </row>
    <row r="12" ht="65" customHeight="1" spans="1:5" x14ac:dyDescent="0.25">
      <c r="A12" s="3" t="s">
        <v>131</v>
      </c>
      <c r="B12" s="3" t="s">
        <v>92</v>
      </c>
      <c r="C12" s="3" t="s">
        <v>132</v>
      </c>
      <c r="D12" s="3" t="s">
        <v>123</v>
      </c>
      <c r="E12" s="3" t="s">
        <v>137</v>
      </c>
    </row>
    <row r="13" ht="65" customHeight="1" spans="3:3" x14ac:dyDescent="0.25"/>
    <row r="14" ht="65" customHeight="1" spans="1:5" x14ac:dyDescent="0.25">
      <c r="A14" s="3" t="s">
        <v>138</v>
      </c>
      <c r="B14" s="3" t="s">
        <v>139</v>
      </c>
      <c r="C14" s="3" t="s">
        <v>122</v>
      </c>
      <c r="D14" s="3" t="s">
        <v>123</v>
      </c>
      <c r="E14" s="3" t="s">
        <v>140</v>
      </c>
    </row>
  </sheetData>
  <sheetProtection sheet="1" formatColumns="0" formatRows="0"/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4" r:id="rId9"/>
  </hyperlinks>
  <pageMargins left="0.25" right="0.25" top="0.4" bottom="0.4" header="0.2" footer="0.2"/>
  <pageSetup paperSize="9" orientation="landscape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