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Ресурсы" state="visible" r:id="rId6"/>
    <sheet sheetId="4" name="Контроль" state="visible" r:id="rId7"/>
  </sheets>
  <definedNames>
    <definedName name="_xlnm.Print_Area" localSheetId="0">'ВОР'!$A1:$M16</definedName>
    <definedName name="_xlnm.Print_Titles" localSheetId="0">'ВОР'!$1:$2</definedName>
    <definedName name="_xlnm.Print_Area" localSheetId="1">'Выбор'!$A1:$H32</definedName>
    <definedName name="_xlnm.Print_Titles" localSheetId="1">'Выбор'!$1:$2</definedName>
    <definedName name="_xlnm.Print_Area" localSheetId="2">'Ресурсы'!$A1:$H24</definedName>
    <definedName name="_xlnm.Print_Titles" localSheetId="2">'Ресурсы'!$1:$2</definedName>
    <definedName name="_xlnm.Print_Area" localSheetId="3">'Контроль'!$A1:$D25</definedName>
    <definedName name="_xlnm.Print_Titles" localSheetId="3">'Контроль'!$1:$2</definedName>
  </definedName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E12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3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4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5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6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7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8" authorId="0">
      <text>
        <r>
          <t>ФСНБ-2022, ГЭСНр 58-01-033-04, расход на 100 м. Источник: https://fgiscs.minstroyrf.ru/api/values/GetFileContent/7f4f249c-9781-495c-9976-e795e0e8ed4e</t>
        </r>
      </text>
    </comment>
  </commentList>
</comments>
</file>

<file path=xl/sharedStrings.xml><?xml version="1.0" encoding="utf-8"?>
<sst xmlns="http://schemas.openxmlformats.org/spreadsheetml/2006/main" count="178" uniqueCount="133">
  <si>
    <t>Отливы: ведомость объёмов работ</t>
  </si>
  <si>
    <t>Жёлтые поля заполняют по проекту. Пример формата: 20 деталей длиной 1,50 м, сталь 0,7 мм, изготовление по месту. Учебные исходные данные; это таблица проверки, а не форма сметы.</t>
  </si>
  <si>
    <t>Объект</t>
  </si>
  <si>
    <t>Основание и дата ВОР</t>
  </si>
  <si>
    <t>Проектный узел</t>
  </si>
  <si>
    <t>Редакция базы</t>
  </si>
  <si>
    <t>Составил</t>
  </si>
  <si>
    <t>Проверил</t>
  </si>
  <si>
    <t>№</t>
  </si>
  <si>
    <t>Место</t>
  </si>
  <si>
    <t>Работа</t>
  </si>
  <si>
    <t>Материал и толщина</t>
  </si>
  <si>
    <t>Изготовление или готовое изделие</t>
  </si>
  <si>
    <t>Установка или смена</t>
  </si>
  <si>
    <t>Количество деталей, шт.</t>
  </si>
  <si>
    <t>Длина детали, м</t>
  </si>
  <si>
    <t>Ширина, м</t>
  </si>
  <si>
    <t>Общий объём</t>
  </si>
  <si>
    <t>Единица</t>
  </si>
  <si>
    <t>Доступ</t>
  </si>
  <si>
    <t>Уже включено в комплекс</t>
  </si>
  <si>
    <t>Итого длина отливов, м</t>
  </si>
  <si>
    <t>Ширина, проектный узел и способ доступа в учебном примере не заданы; для своего объекта заполнить до утверждения подбора.</t>
  </si>
  <si>
    <t>Выбор нормы и геометрической основы</t>
  </si>
  <si>
    <t>Выбор подтверждает сметчик. Для 12-01-008 нельзя автоматически считать площадь как длину отливов × ширину. Площадь фасада берут без вычета проёмов.</t>
  </si>
  <si>
    <t>Выбранная норма</t>
  </si>
  <si>
    <t>База</t>
  </si>
  <si>
    <t>Измеритель</t>
  </si>
  <si>
    <t>Согласовал сметчик</t>
  </si>
  <si>
    <t>Геометрическая основа</t>
  </si>
  <si>
    <t>Подтверждённый физический объём</t>
  </si>
  <si>
    <t>Числовой измеритель: 1 или 100</t>
  </si>
  <si>
    <t>Количество в единицах нормы</t>
  </si>
  <si>
    <t>Площадь проёмов, м²</t>
  </si>
  <si>
    <t>Площадь фасада без вычета проёмов, м²</t>
  </si>
  <si>
    <t>Площадь элемента, м²</t>
  </si>
  <si>
    <t>Семь ресурсов следующего листа относятся только к ГЭСНр 58-01-033-04. Для другой нормы заменяют весь ресурсный состав, нормы расхода и измеритель; программа не переносит эти ресурсы автоматически.</t>
  </si>
  <si>
    <t>Условие</t>
  </si>
  <si>
    <t>Шифр</t>
  </si>
  <si>
    <t>Точное название</t>
  </si>
  <si>
    <t>Основание применения и геометрия</t>
  </si>
  <si>
    <t>Источник</t>
  </si>
  <si>
    <t>Ремонт, изготовление листовых отливов по месту</t>
  </si>
  <si>
    <t>ГЭСНр ФСНБ-2022</t>
  </si>
  <si>
    <t>58-01-033-04</t>
  </si>
  <si>
    <t>Устройство поясков, сандриков, подоконных отливов из листовой стали</t>
  </si>
  <si>
    <t>100 м</t>
  </si>
  <si>
    <t>Длина / 100</t>
  </si>
  <si>
    <t>ФГИС ЦС: ФСНБ-2022</t>
  </si>
  <si>
    <t>Смена листовых обделок шириной до 0,4 м</t>
  </si>
  <si>
    <t>58-01-020-01</t>
  </si>
  <si>
    <t>Смена обделок из листовой стали (поясков, сандриков, отливов, карнизов) шириной: до 0,4 м</t>
  </si>
  <si>
    <t>Смена листовых обделок шириной до 0,7 м</t>
  </si>
  <si>
    <t>58-01-020-02</t>
  </si>
  <si>
    <t>Смена обделок из листовой стали (поясков, сандриков, отливов, карнизов) шириной: до 0,7 м</t>
  </si>
  <si>
    <t>Самостоятельная разборка листовых обделок</t>
  </si>
  <si>
    <t>58-01-003-01</t>
  </si>
  <si>
    <t>Разборка мелких покрытий и обделок из листовой стали: поясков, сандриков, желобов, отливов, свесов и т.п.</t>
  </si>
  <si>
    <t>Фасадные обделки без водосточных труб</t>
  </si>
  <si>
    <t>ГЭСН ФСНБ-2022</t>
  </si>
  <si>
    <t>12-01-008-02</t>
  </si>
  <si>
    <t>Устройство обделок на фасадах (наружные подоконники, пояски, балконы и др.): без водосточных труб</t>
  </si>
  <si>
    <t>100 м2</t>
  </si>
  <si>
    <t>Площадь фасада без вычета проёмов / 100; пункт 2.12.5</t>
  </si>
  <si>
    <t>Облицовка оконного проёма вместе с отливом</t>
  </si>
  <si>
    <t>15-01-070-01</t>
  </si>
  <si>
    <t>Облицовка: оконных проемов в наружных стенах откосной планкой из оцинкованной стали с полимерным покрытием с устройством водоотлива оконного из оцинкованной стали с полимерным покрытием</t>
  </si>
  <si>
    <t>м2</t>
  </si>
  <si>
    <t>Площадь проёмов; пункт 2.15.53</t>
  </si>
  <si>
    <t>Отлив на вентфасаде с вертикально-горизонтальным каркасом, с лесов</t>
  </si>
  <si>
    <t>15-01-094-06</t>
  </si>
  <si>
    <t>Устройство проемов в вентилируемых фасадах с вертикально-горизонтальным каркасом, с лесов: устройство оконного отлива</t>
  </si>
  <si>
    <t>Уточнить геометрию по правилам сборника 15; затем площадь / 100</t>
  </si>
  <si>
    <t>Каркас обрамления, откосы и отлив на вентфасаде с люлек</t>
  </si>
  <si>
    <t>15-01-095-11</t>
  </si>
  <si>
    <t>Устройство каркаса обрамления оконных проемов с устройством откосов из оцинкованной стали, с люлек</t>
  </si>
  <si>
    <t>Комплекс обделок с изготовлением водосточных труб</t>
  </si>
  <si>
    <t>12-01-008-01</t>
  </si>
  <si>
    <t>Устройство обделок на фасадах (наружные подоконники, пояски, балконы и др.): включая водосточные трубы, с изготовлением элементов труб</t>
  </si>
  <si>
    <t>Площадь фасада без вычета проёмов / 100</t>
  </si>
  <si>
    <t>Мелкие покрытия парапетов, брандмауэров и свесов</t>
  </si>
  <si>
    <t>12-01-010-01</t>
  </si>
  <si>
    <t>Устройство мелких покрытий (брандмауэры, парапеты, свесы и т.п.) из листовой оцинкованной стали</t>
  </si>
  <si>
    <t>Проверить площадь покрытия по правилам сборника 12</t>
  </si>
  <si>
    <t>Ресурсы ГЭСНр 58-01-033-04</t>
  </si>
  <si>
    <t>Нормативные расходы из ФСНБ-2022. Групповую проволоку уточняют по проекту. Итоги зависят от количества на листе «Выбор» и считаются только для этого шифра.</t>
  </si>
  <si>
    <t>Источник: ФГИС ЦС, ресурсная часть ГЭСНр 58-01-033-04</t>
  </si>
  <si>
    <t>Применимость ресурсов</t>
  </si>
  <si>
    <t>Код</t>
  </si>
  <si>
    <t>Точное наименование</t>
  </si>
  <si>
    <t>Вид ресурса XML</t>
  </si>
  <si>
    <t>Расход на норму</t>
  </si>
  <si>
    <t>Количество по норме</t>
  </si>
  <si>
    <t>Итоговый расход</t>
  </si>
  <si>
    <t>Уточнение проекта</t>
  </si>
  <si>
    <t>1-100-30</t>
  </si>
  <si>
    <t>Средний разряд работы 3,0</t>
  </si>
  <si>
    <t>Обычный ресурс</t>
  </si>
  <si>
    <t>чел.-ч</t>
  </si>
  <si>
    <t>2</t>
  </si>
  <si>
    <t>Затраты труда машинистов</t>
  </si>
  <si>
    <t>91.06.06-048</t>
  </si>
  <si>
    <t>Подъемники одномачтовые, грузоподъемность до 500 кг, высота подъема 45 м</t>
  </si>
  <si>
    <t>маш.-ч</t>
  </si>
  <si>
    <t>91.14.02-001</t>
  </si>
  <si>
    <t>Автомобили бортовые, грузоподъемность до 5 т</t>
  </si>
  <si>
    <t>01.7.15.06-0111</t>
  </si>
  <si>
    <t>Гвозди строительные</t>
  </si>
  <si>
    <t>т</t>
  </si>
  <si>
    <t>08.3.05.05-0053</t>
  </si>
  <si>
    <t>Сталь листовая оцинкованная, толщина 0,7 мм</t>
  </si>
  <si>
    <t>08.3.03.05</t>
  </si>
  <si>
    <t>Проволока стальная низкоуглеродистая разного назначения оцинкованная диаметром 2,5 мм</t>
  </si>
  <si>
    <t>Групповой ресурс</t>
  </si>
  <si>
    <t>кг</t>
  </si>
  <si>
    <t>Сталь: перевод в килограммы</t>
  </si>
  <si>
    <t>Гвозди: перевод в килограммы</t>
  </si>
  <si>
    <t>Расходы с разными единицами не складывают. Нормативный металл не заменяют произвольной геометрической массой полосы; отходы без основания не добавляют.</t>
  </si>
  <si>
    <t>Контроль перед утверждением подбора</t>
  </si>
  <si>
    <t>Заполните результат и основание каждой проверки. Учебный пример не заменяет документы своего объекта; поля согласования оставлены пустыми.</t>
  </si>
  <si>
    <t>Проверка</t>
  </si>
  <si>
    <t>Результат</t>
  </si>
  <si>
    <t>Документ, пункт или пояснение</t>
  </si>
  <si>
    <t>Выбран тип работы: установка, смена или разборка</t>
  </si>
  <si>
    <t>Материал, толщина, изготовление и крепление соответствуют норме</t>
  </si>
  <si>
    <t>Задана требуемая геометрия по правилам своего сборника</t>
  </si>
  <si>
    <t>Ширина подходит варианту нормы на смену</t>
  </si>
  <si>
    <t>Снятие старых элементов не учтено повторно</t>
  </si>
  <si>
    <t>Отлив не включён в другую комплексную норму</t>
  </si>
  <si>
    <t>Проверены полный состав работ и все ресурсы применяемой редакции</t>
  </si>
  <si>
    <t>Групповой материал уточнён по проекту</t>
  </si>
  <si>
    <t>Текущая стоимость не подменена базисной ценой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</si>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</sst>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##"/>
  </numFmts>
  <fonts count="6" x14ac:knownFonts="1">
    <font>
      <color theme="1"/>
      <family val="2"/>
      <scheme val="minor"/>
      <sz val="11"/>
      <name val="Calibri"/>
    </font>
    <font>
      <b/>
      <color rgb="FF543B30"/>
      <sz val="15"/>
      <name val="Arial"/>
    </font>
    <font>
      <sz val="10"/>
      <name val="Arial"/>
    </font>
    <font>
      <color rgb="FF164D91"/>
      <sz val="10"/>
      <name val="Arial"/>
    </font>
    <font>
      <b/>
      <color rgb="FFFFFFFF"/>
      <sz val="10"/>
      <name val="Arial"/>
    </font>
    <font>
      <color rgb="FF2222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D5"/>
      </patternFill>
    </fill>
    <fill>
      <patternFill patternType="solid">
        <fgColor rgb="FF543B30"/>
      </patternFill>
    </fill>
  </fills>
  <borders count="2">
    <border>
      <left/>
      <right/>
      <top/>
      <bottom/>
      <diagonal/>
    </border>
    <border>
      <left/>
      <right/>
      <top/>
      <bottom style="hair">
        <color rgb="FFCEC8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3" fillId="2" borderId="0" xfId="0" applyFont="1" applyFill="1"/>
    <xf numFmtId="164" fontId="5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f4f249c-9781-495c-9976-e795e0e8ed4e" TargetMode="External"/><Relationship Id="rId2" Type="http://schemas.openxmlformats.org/officeDocument/2006/relationships/hyperlink" Target="https://fgiscs.minstroyrf.ru/api/values/GetFileContent/7f4f249c-9781-495c-9976-e795e0e8ed4e" TargetMode="External"/><Relationship Id="rId3" Type="http://schemas.openxmlformats.org/officeDocument/2006/relationships/hyperlink" Target="https://fgiscs.minstroyrf.ru/api/values/GetFileContent/7f4f249c-9781-495c-9976-e795e0e8ed4e" TargetMode="External"/><Relationship Id="rId4" Type="http://schemas.openxmlformats.org/officeDocument/2006/relationships/hyperlink" Target="https://fgiscs.minstroyrf.ru/api/values/GetFileContent/7f4f249c-9781-495c-9976-e795e0e8ed4e" TargetMode="External"/><Relationship Id="rId5" Type="http://schemas.openxmlformats.org/officeDocument/2006/relationships/hyperlink" Target="https://fgiscs.minstroyrf.ru/api/values/GetFileContent/7f4f249c-9781-495c-9976-e795e0e8ed4e" TargetMode="External"/><Relationship Id="rId6" Type="http://schemas.openxmlformats.org/officeDocument/2006/relationships/hyperlink" Target="https://fgiscs.minstroyrf.ru/api/values/GetFileContent/7f4f249c-9781-495c-9976-e795e0e8ed4e" TargetMode="External"/><Relationship Id="rId7" Type="http://schemas.openxmlformats.org/officeDocument/2006/relationships/hyperlink" Target="https://fgiscs.minstroyrf.ru/api/values/GetFileContent/7f4f249c-9781-495c-9976-e795e0e8ed4e" TargetMode="External"/><Relationship Id="rId8" Type="http://schemas.openxmlformats.org/officeDocument/2006/relationships/hyperlink" Target="https://fgiscs.minstroyrf.ru/api/values/GetFileContent/7f4f249c-9781-495c-9976-e795e0e8ed4e" TargetMode="External"/><Relationship Id="rId9" Type="http://schemas.openxmlformats.org/officeDocument/2006/relationships/hyperlink" Target="https://fgiscs.minstroyrf.ru/api/values/GetFileContent/7f4f249c-9781-495c-9976-e795e0e8ed4e" TargetMode="External"/><Relationship Id="rId10" Type="http://schemas.openxmlformats.org/officeDocument/2006/relationships/hyperlink" Target="https://fgiscs.minstroyrf.ru/api/values/GetFileContent/7f4f249c-9781-495c-9976-e795e0e8ed4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f4f249c-9781-495c-9976-e795e0e8ed4e" TargetMode="External"/><Relationship Id="rId2" Type="http://schemas.openxmlformats.org/officeDocument/2006/relationships/comments" Target="../comments3.xml"/><Relationship Id="rId3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45" customWidth="1"/>
    <col min="4" max="4" width="24" customWidth="1"/>
    <col min="5" max="5" width="25" customWidth="1"/>
    <col min="6" max="6" width="18" customWidth="1"/>
    <col min="7" max="9" width="14" customWidth="1"/>
    <col min="10" max="10" width="17" customWidth="1"/>
    <col min="11" max="11" width="10" customWidth="1"/>
    <col min="12" max="12" width="23" customWidth="1"/>
    <col min="13" max="13" width="27" customWidth="1"/>
  </cols>
  <sheetData>
    <row r="1" ht="30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2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6" x14ac:dyDescent="0.25">
      <c r="A4" s="2" t="s">
        <v>2</v>
      </c>
      <c r="B4" s="2"/>
      <c r="C4" s="3"/>
      <c r="D4" s="3"/>
      <c r="E4" s="3"/>
      <c r="F4" s="3"/>
    </row>
    <row r="5" spans="1:6" x14ac:dyDescent="0.25">
      <c r="A5" s="2" t="s">
        <v>3</v>
      </c>
      <c r="B5" s="2"/>
      <c r="C5" s="3"/>
      <c r="D5" s="3"/>
      <c r="E5" s="3"/>
      <c r="F5" s="3"/>
    </row>
    <row r="6" spans="1:6" x14ac:dyDescent="0.25">
      <c r="A6" s="2" t="s">
        <v>4</v>
      </c>
      <c r="B6" s="2"/>
      <c r="C6" s="3"/>
      <c r="D6" s="3"/>
      <c r="E6" s="3"/>
      <c r="F6" s="3"/>
    </row>
    <row r="7" spans="1:6" x14ac:dyDescent="0.25">
      <c r="A7" s="2" t="s">
        <v>5</v>
      </c>
      <c r="B7" s="2"/>
      <c r="C7" s="3"/>
      <c r="D7" s="3"/>
      <c r="E7" s="3"/>
      <c r="F7" s="3"/>
    </row>
    <row r="8" spans="1:6" x14ac:dyDescent="0.25">
      <c r="A8" s="2" t="s">
        <v>6</v>
      </c>
      <c r="B8" s="2"/>
      <c r="C8" s="3"/>
      <c r="D8" s="3"/>
      <c r="E8" s="3"/>
      <c r="F8" s="3"/>
    </row>
    <row r="9" spans="1:6" x14ac:dyDescent="0.25">
      <c r="A9" s="2" t="s">
        <v>7</v>
      </c>
      <c r="B9" s="2"/>
      <c r="C9" s="3"/>
      <c r="D9" s="3"/>
      <c r="E9" s="3"/>
      <c r="F9" s="3"/>
    </row>
    <row r="11" ht="46" customHeight="1" spans="1:13" x14ac:dyDescent="0.25">
      <c r="A11" s="4" t="s">
        <v>8</v>
      </c>
      <c r="B11" s="4" t="s">
        <v>9</v>
      </c>
      <c r="C11" s="4" t="s">
        <v>10</v>
      </c>
      <c r="D11" s="4" t="s">
        <v>11</v>
      </c>
      <c r="E11" s="4" t="s">
        <v>12</v>
      </c>
      <c r="F11" s="4" t="s">
        <v>13</v>
      </c>
      <c r="G11" s="4" t="s">
        <v>14</v>
      </c>
      <c r="H11" s="4" t="s">
        <v>15</v>
      </c>
      <c r="I11" s="4" t="s">
        <v>16</v>
      </c>
      <c r="J11" s="4" t="s">
        <v>17</v>
      </c>
      <c r="K11" s="4" t="s">
        <v>18</v>
      </c>
      <c r="L11" s="4" t="s">
        <v>19</v>
      </c>
      <c r="M11" s="4" t="s">
        <v>20</v>
      </c>
    </row>
    <row r="12" ht="76" customHeight="1" spans="1:13" x14ac:dyDescent="0.25">
      <c r="A12" s="5"/>
      <c r="B12" s="5"/>
      <c r="C12" s="5"/>
      <c r="D12" s="5"/>
      <c r="E12" s="5"/>
      <c r="F12" s="5"/>
      <c r="G12" s="5"/>
      <c r="H12" s="5"/>
      <c r="I12" s="5"/>
      <c r="J12" s="6" t="str">
        <f>IF(OR(G12="",H12=""),"",G12*H12)</f>
        <v/>
      </c>
      <c r="K12" s="5"/>
      <c r="L12" s="5"/>
      <c r="M12" s="5"/>
    </row>
    <row r="14" spans="3:10" x14ac:dyDescent="0.25">
      <c r="C14" s="2" t="s">
        <v>21</v>
      </c>
      <c r="J14" s="6" t="str">
        <f>IF(COUNT(J12)=0,"",SUM(J12))</f>
        <v/>
      </c>
    </row>
    <row r="16" ht="35" customHeight="1" spans="3:13" x14ac:dyDescent="0.25">
      <c r="C16" s="2" t="s">
        <v>22</v>
      </c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mergeCells count="15">
    <mergeCell ref="A1:M1"/>
    <mergeCell ref="A2:M2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C16:M16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24" customWidth="1"/>
    <col min="3" max="3" width="40" customWidth="1"/>
    <col min="4" max="4" width="70" customWidth="1"/>
    <col min="5" max="5" width="16" customWidth="1"/>
    <col min="6" max="6" width="48" customWidth="1"/>
    <col min="7" max="7" width="22" customWidth="1"/>
    <col min="8" max="8" width="20" customWidth="1"/>
  </cols>
  <sheetData>
    <row r="1" ht="30" customHeight="1" spans="1:8" x14ac:dyDescent="0.25">
      <c r="A1" s="1" t="s">
        <v>23</v>
      </c>
      <c r="B1" s="1"/>
      <c r="C1" s="1"/>
      <c r="D1" s="1"/>
      <c r="E1" s="1"/>
      <c r="F1" s="1"/>
      <c r="G1" s="1"/>
      <c r="H1" s="1"/>
    </row>
    <row r="2" ht="42" customHeight="1" spans="1:8" x14ac:dyDescent="0.25">
      <c r="A2" s="2" t="s">
        <v>24</v>
      </c>
      <c r="B2" s="2"/>
      <c r="C2" s="2"/>
      <c r="D2" s="2"/>
      <c r="E2" s="2"/>
      <c r="F2" s="2"/>
      <c r="G2" s="2"/>
      <c r="H2" s="2"/>
    </row>
    <row r="4" spans="1:3" x14ac:dyDescent="0.25">
      <c r="A4" s="2" t="s">
        <v>25</v>
      </c>
      <c r="C4" s="5"/>
    </row>
    <row r="5" spans="1:3" x14ac:dyDescent="0.25">
      <c r="A5" s="2" t="s">
        <v>26</v>
      </c>
      <c r="C5" s="5"/>
    </row>
    <row r="6" spans="1:3" x14ac:dyDescent="0.25">
      <c r="A6" s="2" t="s">
        <v>27</v>
      </c>
      <c r="C6" s="5"/>
    </row>
    <row r="7" spans="1:3" x14ac:dyDescent="0.25">
      <c r="A7" s="2" t="s">
        <v>28</v>
      </c>
      <c r="C7" s="5"/>
    </row>
    <row r="12" spans="1:3" x14ac:dyDescent="0.25">
      <c r="A12" s="2" t="s">
        <v>29</v>
      </c>
      <c r="C12" s="5"/>
    </row>
    <row r="13" spans="1:3" x14ac:dyDescent="0.25">
      <c r="A13" s="2" t="s">
        <v>30</v>
      </c>
      <c r="C13" s="6" t="str">
        <f>IF(C12="Длина",IF('ВОР'!J12="","",'ВОР'!J12),IF(C12="Площадь проёмов",IF(C16="","",C16),IF(C12="Площадь фасада без вычета проёмов",IF(C17="","",C17),IF(C12="Площадь элемента",IF(C18="","",C18),""))))</f>
        <v/>
      </c>
    </row>
    <row r="14" spans="1:3" x14ac:dyDescent="0.25">
      <c r="A14" s="2" t="s">
        <v>31</v>
      </c>
      <c r="C14" s="5"/>
    </row>
    <row r="15" spans="1:3" x14ac:dyDescent="0.25">
      <c r="A15" s="2" t="s">
        <v>32</v>
      </c>
      <c r="C15" s="6" t="str">
        <f>IF(OR(C13="",C14="",C14=0),"",C13/C14)</f>
        <v/>
      </c>
    </row>
    <row r="16" spans="1:3" x14ac:dyDescent="0.25">
      <c r="A16" s="2" t="s">
        <v>33</v>
      </c>
      <c r="C16" s="5"/>
    </row>
    <row r="17" spans="1:3" x14ac:dyDescent="0.25">
      <c r="A17" s="2" t="s">
        <v>34</v>
      </c>
      <c r="C17" s="5"/>
    </row>
    <row r="18" spans="1:3" x14ac:dyDescent="0.25">
      <c r="A18" s="2" t="s">
        <v>35</v>
      </c>
      <c r="C18" s="5"/>
    </row>
    <row r="20" ht="40" customHeight="1" spans="1:8" x14ac:dyDescent="0.25">
      <c r="A20" s="2" t="s">
        <v>36</v>
      </c>
      <c r="B20" s="2"/>
      <c r="C20" s="2"/>
      <c r="D20" s="2"/>
      <c r="E20" s="2"/>
      <c r="F20" s="2"/>
      <c r="G20" s="2"/>
      <c r="H20" s="2"/>
    </row>
    <row r="22" ht="46" customHeight="1" spans="1:8" x14ac:dyDescent="0.25">
      <c r="A22" s="4" t="s">
        <v>37</v>
      </c>
      <c r="B22" s="4" t="s">
        <v>26</v>
      </c>
      <c r="C22" s="4" t="s">
        <v>38</v>
      </c>
      <c r="D22" s="4" t="s">
        <v>39</v>
      </c>
      <c r="E22" s="4" t="s">
        <v>27</v>
      </c>
      <c r="F22" s="4" t="s">
        <v>40</v>
      </c>
      <c r="G22" s="4" t="s">
        <v>41</v>
      </c>
      <c r="H22" s="4" t="s">
        <v>28</v>
      </c>
    </row>
    <row r="23" ht="108" customHeight="1" spans="1:8" x14ac:dyDescent="0.25">
      <c r="A23" s="2" t="s">
        <v>42</v>
      </c>
      <c r="B23" s="2" t="s">
        <v>43</v>
      </c>
      <c r="C23" s="2" t="s">
        <v>44</v>
      </c>
      <c r="D23" s="2" t="s">
        <v>45</v>
      </c>
      <c r="E23" s="2" t="s">
        <v>46</v>
      </c>
      <c r="F23" s="2" t="s">
        <v>47</v>
      </c>
      <c r="G23" s="2" t="s">
        <v>48</v>
      </c>
      <c r="H23" s="5"/>
    </row>
    <row r="24" ht="108" customHeight="1" spans="1:8" x14ac:dyDescent="0.25">
      <c r="A24" s="2" t="s">
        <v>49</v>
      </c>
      <c r="B24" s="2" t="s">
        <v>43</v>
      </c>
      <c r="C24" s="2" t="s">
        <v>50</v>
      </c>
      <c r="D24" s="2" t="s">
        <v>51</v>
      </c>
      <c r="E24" s="2" t="s">
        <v>46</v>
      </c>
      <c r="F24" s="2" t="s">
        <v>47</v>
      </c>
      <c r="G24" s="2" t="s">
        <v>48</v>
      </c>
      <c r="H24" s="5"/>
    </row>
    <row r="25" ht="108" customHeight="1" spans="1:8" x14ac:dyDescent="0.25">
      <c r="A25" s="2" t="s">
        <v>52</v>
      </c>
      <c r="B25" s="2" t="s">
        <v>43</v>
      </c>
      <c r="C25" s="2" t="s">
        <v>53</v>
      </c>
      <c r="D25" s="2" t="s">
        <v>54</v>
      </c>
      <c r="E25" s="2" t="s">
        <v>46</v>
      </c>
      <c r="F25" s="2" t="s">
        <v>47</v>
      </c>
      <c r="G25" s="2" t="s">
        <v>48</v>
      </c>
      <c r="H25" s="5"/>
    </row>
    <row r="26" ht="108" customHeight="1" spans="1:8" x14ac:dyDescent="0.25">
      <c r="A26" s="2" t="s">
        <v>55</v>
      </c>
      <c r="B26" s="2" t="s">
        <v>43</v>
      </c>
      <c r="C26" s="2" t="s">
        <v>56</v>
      </c>
      <c r="D26" s="2" t="s">
        <v>57</v>
      </c>
      <c r="E26" s="2" t="s">
        <v>46</v>
      </c>
      <c r="F26" s="2" t="s">
        <v>47</v>
      </c>
      <c r="G26" s="2" t="s">
        <v>48</v>
      </c>
      <c r="H26" s="5"/>
    </row>
    <row r="27" ht="108" customHeight="1" spans="1:8" x14ac:dyDescent="0.25">
      <c r="A27" s="2" t="s">
        <v>58</v>
      </c>
      <c r="B27" s="2" t="s">
        <v>59</v>
      </c>
      <c r="C27" s="2" t="s">
        <v>60</v>
      </c>
      <c r="D27" s="2" t="s">
        <v>61</v>
      </c>
      <c r="E27" s="2" t="s">
        <v>62</v>
      </c>
      <c r="F27" s="2" t="s">
        <v>63</v>
      </c>
      <c r="G27" s="2" t="s">
        <v>48</v>
      </c>
      <c r="H27" s="5"/>
    </row>
    <row r="28" ht="108" customHeight="1" spans="1:8" x14ac:dyDescent="0.25">
      <c r="A28" s="2" t="s">
        <v>64</v>
      </c>
      <c r="B28" s="2" t="s">
        <v>59</v>
      </c>
      <c r="C28" s="2" t="s">
        <v>65</v>
      </c>
      <c r="D28" s="2" t="s">
        <v>66</v>
      </c>
      <c r="E28" s="2" t="s">
        <v>67</v>
      </c>
      <c r="F28" s="2" t="s">
        <v>68</v>
      </c>
      <c r="G28" s="2" t="s">
        <v>48</v>
      </c>
      <c r="H28" s="5"/>
    </row>
    <row r="29" ht="108" customHeight="1" spans="1:8" x14ac:dyDescent="0.25">
      <c r="A29" s="2" t="s">
        <v>69</v>
      </c>
      <c r="B29" s="2" t="s">
        <v>59</v>
      </c>
      <c r="C29" s="2" t="s">
        <v>70</v>
      </c>
      <c r="D29" s="2" t="s">
        <v>71</v>
      </c>
      <c r="E29" s="2" t="s">
        <v>62</v>
      </c>
      <c r="F29" s="2" t="s">
        <v>72</v>
      </c>
      <c r="G29" s="2" t="s">
        <v>48</v>
      </c>
      <c r="H29" s="5"/>
    </row>
    <row r="30" ht="108" customHeight="1" spans="1:8" x14ac:dyDescent="0.25">
      <c r="A30" s="2" t="s">
        <v>73</v>
      </c>
      <c r="B30" s="2" t="s">
        <v>59</v>
      </c>
      <c r="C30" s="2" t="s">
        <v>74</v>
      </c>
      <c r="D30" s="2" t="s">
        <v>75</v>
      </c>
      <c r="E30" s="2" t="s">
        <v>62</v>
      </c>
      <c r="F30" s="2" t="s">
        <v>72</v>
      </c>
      <c r="G30" s="2" t="s">
        <v>48</v>
      </c>
      <c r="H30" s="5"/>
    </row>
    <row r="31" ht="108" customHeight="1" spans="1:8" x14ac:dyDescent="0.25">
      <c r="A31" s="2" t="s">
        <v>76</v>
      </c>
      <c r="B31" s="2" t="s">
        <v>59</v>
      </c>
      <c r="C31" s="2" t="s">
        <v>77</v>
      </c>
      <c r="D31" s="2" t="s">
        <v>78</v>
      </c>
      <c r="E31" s="2" t="s">
        <v>62</v>
      </c>
      <c r="F31" s="2" t="s">
        <v>79</v>
      </c>
      <c r="G31" s="2" t="s">
        <v>48</v>
      </c>
      <c r="H31" s="5"/>
    </row>
    <row r="32" ht="108" customHeight="1" spans="1:8" x14ac:dyDescent="0.25">
      <c r="A32" s="2" t="s">
        <v>80</v>
      </c>
      <c r="B32" s="2" t="s">
        <v>59</v>
      </c>
      <c r="C32" s="2" t="s">
        <v>81</v>
      </c>
      <c r="D32" s="2" t="s">
        <v>82</v>
      </c>
      <c r="E32" s="2" t="s">
        <v>62</v>
      </c>
      <c r="F32" s="2" t="s">
        <v>83</v>
      </c>
      <c r="G32" s="2" t="s">
        <v>48</v>
      </c>
      <c r="H32" s="5"/>
    </row>
  </sheetData>
  <mergeCells count="3">
    <mergeCell ref="A1:H1"/>
    <mergeCell ref="A2:H2"/>
    <mergeCell ref="A20:H20"/>
  </mergeCells>
  <dataValidations count="2">
    <dataValidation type="list" allowBlank="1" sqref="C12">
      <formula1>"Длина,Площадь проёмов,Площадь фасада без вычета проёмов,Площадь элемента"</formula1>
    </dataValidation>
    <dataValidation type="list" allowBlank="1" sqref="C14">
      <formula1>"1,100"</formula1>
    </dataValidation>
  </dataValidations>
  <hyperlinks>
    <hyperlink ref="G23" r:id="rId1"/>
    <hyperlink ref="G24" r:id="rId2"/>
    <hyperlink ref="G25" r:id="rId3"/>
    <hyperlink ref="G26" r:id="rId4"/>
    <hyperlink ref="G27" r:id="rId5"/>
    <hyperlink ref="G28" r:id="rId6"/>
    <hyperlink ref="G29" r:id="rId7"/>
    <hyperlink ref="G30" r:id="rId8"/>
    <hyperlink ref="G31" r:id="rId9"/>
    <hyperlink ref="G32" r:id="rId10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72" customWidth="1"/>
    <col min="3" max="3" width="24" customWidth="1"/>
    <col min="4" max="4" width="18" customWidth="1"/>
    <col min="5" max="5" width="22" customWidth="1"/>
    <col min="6" max="6" width="18" customWidth="1"/>
    <col min="7" max="7" width="22" customWidth="1"/>
    <col min="8" max="8" width="45" customWidth="1"/>
  </cols>
  <sheetData>
    <row r="1" ht="30" customHeight="1" spans="1:8" x14ac:dyDescent="0.25">
      <c r="A1" s="1" t="s">
        <v>84</v>
      </c>
      <c r="B1" s="1"/>
      <c r="C1" s="1"/>
      <c r="D1" s="1"/>
      <c r="E1" s="1"/>
      <c r="F1" s="1"/>
      <c r="G1" s="1"/>
      <c r="H1" s="1"/>
    </row>
    <row r="2" ht="42" customHeight="1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2" t="s">
        <v>86</v>
      </c>
      <c r="B4" s="2"/>
      <c r="C4" s="2"/>
      <c r="D4" s="2"/>
      <c r="E4" s="2"/>
      <c r="F4" s="2"/>
      <c r="G4" s="2"/>
      <c r="H4" s="2"/>
    </row>
    <row r="6" spans="1:2" x14ac:dyDescent="0.25">
      <c r="A6" s="2" t="s">
        <v>87</v>
      </c>
      <c r="B6" s="6" t="str">
        <f>IF('Выбор'!C4="","",IF('Выбор'!C4="58-01-033-04","Ресурсы выбранной нормы","Замените ресурсный состав для выбранной нормы"))</f>
        <v/>
      </c>
    </row>
    <row r="11" ht="46" customHeight="1" spans="1:8" x14ac:dyDescent="0.25">
      <c r="A11" s="4" t="s">
        <v>88</v>
      </c>
      <c r="B11" s="4" t="s">
        <v>89</v>
      </c>
      <c r="C11" s="4" t="s">
        <v>90</v>
      </c>
      <c r="D11" s="4" t="s">
        <v>18</v>
      </c>
      <c r="E11" s="4" t="s">
        <v>91</v>
      </c>
      <c r="F11" s="4" t="s">
        <v>92</v>
      </c>
      <c r="G11" s="4" t="s">
        <v>93</v>
      </c>
      <c r="H11" s="4" t="s">
        <v>94</v>
      </c>
    </row>
    <row r="12" ht="55" customHeight="1" spans="1:8" x14ac:dyDescent="0.25">
      <c r="A12" s="2" t="s">
        <v>95</v>
      </c>
      <c r="B12" s="2" t="s">
        <v>96</v>
      </c>
      <c r="C12" s="2" t="s">
        <v>97</v>
      </c>
      <c r="D12" s="2" t="s">
        <v>98</v>
      </c>
      <c r="E12" s="7">
        <v>26.12</v>
      </c>
      <c r="F12" s="6" t="str">
        <f>IF(OR('Выбор'!C4&lt;&gt;"58-01-033-04",'Выбор'!C15=""),"",'Выбор'!C15)</f>
        <v/>
      </c>
      <c r="G12" s="6" t="str">
        <f>IF(F12="","",E12*F12)</f>
        <v/>
      </c>
      <c r="H12" s="5"/>
    </row>
    <row r="13" ht="55" customHeight="1" spans="1:8" x14ac:dyDescent="0.25">
      <c r="A13" s="2" t="s">
        <v>99</v>
      </c>
      <c r="B13" s="2" t="s">
        <v>100</v>
      </c>
      <c r="C13" s="2" t="s">
        <v>97</v>
      </c>
      <c r="D13" s="2" t="s">
        <v>98</v>
      </c>
      <c r="E13" s="7">
        <v>0.09</v>
      </c>
      <c r="F13" s="6" t="str">
        <f>IF(OR('Выбор'!C4&lt;&gt;"58-01-033-04",'Выбор'!C15=""),"",'Выбор'!C15)</f>
        <v/>
      </c>
      <c r="G13" s="6" t="str">
        <f>IF(F13="","",E13*F13)</f>
        <v/>
      </c>
      <c r="H13" s="5"/>
    </row>
    <row r="14" ht="55" customHeight="1" spans="1:8" x14ac:dyDescent="0.25">
      <c r="A14" s="2" t="s">
        <v>101</v>
      </c>
      <c r="B14" s="2" t="s">
        <v>102</v>
      </c>
      <c r="C14" s="2" t="s">
        <v>97</v>
      </c>
      <c r="D14" s="2" t="s">
        <v>103</v>
      </c>
      <c r="E14" s="7">
        <v>0.06</v>
      </c>
      <c r="F14" s="6" t="str">
        <f>IF(OR('Выбор'!C4&lt;&gt;"58-01-033-04",'Выбор'!C15=""),"",'Выбор'!C15)</f>
        <v/>
      </c>
      <c r="G14" s="6" t="str">
        <f>IF(F14="","",E14*F14)</f>
        <v/>
      </c>
      <c r="H14" s="5"/>
    </row>
    <row r="15" ht="55" customHeight="1" spans="1:8" x14ac:dyDescent="0.25">
      <c r="A15" s="2" t="s">
        <v>104</v>
      </c>
      <c r="B15" s="2" t="s">
        <v>105</v>
      </c>
      <c r="C15" s="2" t="s">
        <v>97</v>
      </c>
      <c r="D15" s="2" t="s">
        <v>103</v>
      </c>
      <c r="E15" s="7">
        <v>0.03</v>
      </c>
      <c r="F15" s="6" t="str">
        <f>IF(OR('Выбор'!C4&lt;&gt;"58-01-033-04",'Выбор'!C15=""),"",'Выбор'!C15)</f>
        <v/>
      </c>
      <c r="G15" s="6" t="str">
        <f>IF(F15="","",E15*F15)</f>
        <v/>
      </c>
      <c r="H15" s="5"/>
    </row>
    <row r="16" ht="55" customHeight="1" spans="1:8" x14ac:dyDescent="0.25">
      <c r="A16" s="2" t="s">
        <v>106</v>
      </c>
      <c r="B16" s="2" t="s">
        <v>107</v>
      </c>
      <c r="C16" s="2" t="s">
        <v>97</v>
      </c>
      <c r="D16" s="2" t="s">
        <v>108</v>
      </c>
      <c r="E16" s="7">
        <v>0.002</v>
      </c>
      <c r="F16" s="6" t="str">
        <f>IF(OR('Выбор'!C4&lt;&gt;"58-01-033-04",'Выбор'!C15=""),"",'Выбор'!C15)</f>
        <v/>
      </c>
      <c r="G16" s="6" t="str">
        <f>IF(F16="","",E16*F16)</f>
        <v/>
      </c>
      <c r="H16" s="5"/>
    </row>
    <row r="17" ht="55" customHeight="1" spans="1:8" x14ac:dyDescent="0.25">
      <c r="A17" s="2" t="s">
        <v>109</v>
      </c>
      <c r="B17" s="2" t="s">
        <v>110</v>
      </c>
      <c r="C17" s="2" t="s">
        <v>97</v>
      </c>
      <c r="D17" s="2" t="s">
        <v>108</v>
      </c>
      <c r="E17" s="7">
        <v>0.211</v>
      </c>
      <c r="F17" s="6" t="str">
        <f>IF(OR('Выбор'!C4&lt;&gt;"58-01-033-04",'Выбор'!C15=""),"",'Выбор'!C15)</f>
        <v/>
      </c>
      <c r="G17" s="6" t="str">
        <f>IF(F17="","",E17*F17)</f>
        <v/>
      </c>
      <c r="H17" s="5"/>
    </row>
    <row r="18" ht="72" customHeight="1" spans="1:8" x14ac:dyDescent="0.25">
      <c r="A18" s="2" t="s">
        <v>111</v>
      </c>
      <c r="B18" s="2" t="s">
        <v>112</v>
      </c>
      <c r="C18" s="2" t="s">
        <v>113</v>
      </c>
      <c r="D18" s="2" t="s">
        <v>114</v>
      </c>
      <c r="E18" s="7">
        <v>1</v>
      </c>
      <c r="F18" s="6" t="str">
        <f>IF(OR('Выбор'!C4&lt;&gt;"58-01-033-04",'Выбор'!C15=""),"",'Выбор'!C15)</f>
        <v/>
      </c>
      <c r="G18" s="6" t="str">
        <f>IF(F18="","",E18*F18)</f>
        <v/>
      </c>
      <c r="H18" s="5"/>
    </row>
    <row r="21" spans="2:7" x14ac:dyDescent="0.25">
      <c r="B21" s="2" t="s">
        <v>115</v>
      </c>
      <c r="D21" s="2" t="s">
        <v>114</v>
      </c>
      <c r="G21" s="6" t="str">
        <f>IF(G17="","",G17*1000)</f>
        <v/>
      </c>
    </row>
    <row r="22" spans="2:7" x14ac:dyDescent="0.25">
      <c r="B22" s="2" t="s">
        <v>116</v>
      </c>
      <c r="D22" s="2" t="s">
        <v>114</v>
      </c>
      <c r="G22" s="6" t="str">
        <f>IF(G16="","",G16*1000)</f>
        <v/>
      </c>
    </row>
    <row r="24" ht="36" customHeight="1" spans="1:8" x14ac:dyDescent="0.25">
      <c r="A24" s="2" t="s">
        <v>117</v>
      </c>
      <c r="B24" s="2"/>
      <c r="C24" s="2"/>
      <c r="D24" s="2"/>
      <c r="E24" s="2"/>
      <c r="F24" s="2"/>
      <c r="G24" s="2"/>
      <c r="H24" s="2"/>
    </row>
  </sheetData>
  <mergeCells count="4">
    <mergeCell ref="A1:H1"/>
    <mergeCell ref="A2:H2"/>
    <mergeCell ref="A4:H4"/>
    <mergeCell ref="A24:H24"/>
  </mergeCells>
  <hyperlinks>
    <hyperlink ref="A4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Страница &amp;P из &amp;N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85" customWidth="1"/>
    <col min="3" max="3" width="28" customWidth="1"/>
    <col min="4" max="4" width="60" customWidth="1"/>
  </cols>
  <sheetData>
    <row r="1" ht="30" customHeight="1" spans="1:4" x14ac:dyDescent="0.25">
      <c r="A1" s="1" t="s">
        <v>118</v>
      </c>
      <c r="B1" s="1"/>
      <c r="C1" s="1"/>
      <c r="D1" s="1"/>
    </row>
    <row r="2" ht="42" customHeight="1" spans="1:4" x14ac:dyDescent="0.25">
      <c r="A2" s="2" t="s">
        <v>119</v>
      </c>
      <c r="B2" s="2"/>
      <c r="C2" s="2"/>
      <c r="D2" s="2"/>
    </row>
    <row r="11" ht="46" customHeight="1" spans="1:4" x14ac:dyDescent="0.25">
      <c r="A11" s="4" t="s">
        <v>8</v>
      </c>
      <c r="B11" s="4" t="s">
        <v>120</v>
      </c>
      <c r="C11" s="4" t="s">
        <v>121</v>
      </c>
      <c r="D11" s="4" t="s">
        <v>122</v>
      </c>
    </row>
    <row r="12" ht="38" customHeight="1" spans="1:4" x14ac:dyDescent="0.25">
      <c r="A12" s="2">
        <v>1</v>
      </c>
      <c r="B12" s="2" t="s">
        <v>123</v>
      </c>
      <c r="C12" s="5"/>
      <c r="D12" s="5"/>
    </row>
    <row r="13" ht="38" customHeight="1" spans="1:4" x14ac:dyDescent="0.25">
      <c r="A13" s="2">
        <v>2</v>
      </c>
      <c r="B13" s="2" t="s">
        <v>124</v>
      </c>
      <c r="C13" s="5"/>
      <c r="D13" s="5"/>
    </row>
    <row r="14" ht="38" customHeight="1" spans="1:4" x14ac:dyDescent="0.25">
      <c r="A14" s="2">
        <v>3</v>
      </c>
      <c r="B14" s="2" t="s">
        <v>125</v>
      </c>
      <c r="C14" s="5"/>
      <c r="D14" s="5"/>
    </row>
    <row r="15" ht="38" customHeight="1" spans="1:4" x14ac:dyDescent="0.25">
      <c r="A15" s="2">
        <v>4</v>
      </c>
      <c r="B15" s="2" t="s">
        <v>126</v>
      </c>
      <c r="C15" s="5"/>
      <c r="D15" s="5"/>
    </row>
    <row r="16" ht="38" customHeight="1" spans="1:4" x14ac:dyDescent="0.25">
      <c r="A16" s="2">
        <v>5</v>
      </c>
      <c r="B16" s="2" t="s">
        <v>127</v>
      </c>
      <c r="C16" s="5"/>
      <c r="D16" s="5"/>
    </row>
    <row r="17" ht="38" customHeight="1" spans="1:4" x14ac:dyDescent="0.25">
      <c r="A17" s="2">
        <v>6</v>
      </c>
      <c r="B17" s="2" t="s">
        <v>128</v>
      </c>
      <c r="C17" s="5"/>
      <c r="D17" s="5"/>
    </row>
    <row r="18" ht="38" customHeight="1" spans="1:4" x14ac:dyDescent="0.25">
      <c r="A18" s="2">
        <v>7</v>
      </c>
      <c r="B18" s="2" t="s">
        <v>129</v>
      </c>
      <c r="C18" s="5"/>
      <c r="D18" s="5"/>
    </row>
    <row r="19" ht="38" customHeight="1" spans="1:4" x14ac:dyDescent="0.25">
      <c r="A19" s="2">
        <v>8</v>
      </c>
      <c r="B19" s="2" t="s">
        <v>130</v>
      </c>
      <c r="C19" s="5"/>
      <c r="D19" s="5"/>
    </row>
    <row r="20" ht="38" customHeight="1" spans="1:4" x14ac:dyDescent="0.25">
      <c r="A20" s="2">
        <v>9</v>
      </c>
      <c r="B20" s="2" t="s">
        <v>131</v>
      </c>
      <c r="C20" s="5"/>
      <c r="D20" s="5"/>
    </row>
    <row r="23" spans="2:3" x14ac:dyDescent="0.25">
      <c r="B23" s="2" t="s">
        <v>6</v>
      </c>
      <c r="C23" s="5"/>
    </row>
    <row r="24" spans="2:3" x14ac:dyDescent="0.25">
      <c r="B24" s="2" t="s">
        <v>7</v>
      </c>
      <c r="C24" s="5"/>
    </row>
    <row r="25" spans="2:3" x14ac:dyDescent="0.25">
      <c r="B25" s="2" t="s">
        <v>132</v>
      </c>
      <c r="C25" s="5"/>
    </row>
  </sheetData>
  <mergeCells count="2">
    <mergeCell ref="A1:D1"/>
    <mergeCell ref="A2:D2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Ресурсы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2026-10-07T05:01:08Z</dcterms:modified>
</cp:coreProperties>
</file>