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Подбор" state="visible" r:id="rId5"/>
    <sheet sheetId="3" name="Расчёт" state="visible" r:id="rId6"/>
    <sheet sheetId="4" name="Комплектность" state="visible" r:id="rId7"/>
    <sheet sheetId="5" name="Источники" state="visible" r:id="rId8"/>
  </sheets>
  <definedNames>
    <definedName name="_xlnm.Print_Area" localSheetId="0">'Исходные данные'!$A1:$D24</definedName>
    <definedName name="_xlnm.Print_Titles" localSheetId="0">'Исходные данные'!$5:$5</definedName>
    <definedName name="_xlnm.Print_Area" localSheetId="1">'Подбор'!$A1:$M8</definedName>
    <definedName name="_xlnm.Print_Titles" localSheetId="1">'Подбор'!$5:$5</definedName>
    <definedName name="_xlnm.Print_Area" localSheetId="2">'Расчёт'!$A1:$J10</definedName>
    <definedName name="_xlnm.Print_Titles" localSheetId="2">'Расчёт'!$5:$5</definedName>
    <definedName name="_xlnm.Print_Area" localSheetId="3">'Комплектность'!$A1:$G13</definedName>
    <definedName name="_xlnm.Print_Titles" localSheetId="3">'Комплектность'!$5:$5</definedName>
    <definedName name="_xlnm.Print_Area" localSheetId="4">'Источники'!$A1:$E12</definedName>
    <definedName name="_xlnm.Print_Titles" localSheetId="4">'Источники'!$5:$5</definedName>
  </definedNames>
  <calcPr calcId="171027" fullCalcOnLoad="1"/>
</workbook>
</file>

<file path=xl/sharedStrings.xml><?xml version="1.0" encoding="utf-8"?>
<sst xmlns="http://schemas.openxmlformats.org/spreadsheetml/2006/main" count="187" uniqueCount="169">
  <si>
    <t>Проверка расценок на установку насоса</t>
  </si>
  <si>
    <t>Учебный пример проверки подбора, не форма локальной сметы. Исходные объёмы условные.</t>
  </si>
  <si>
    <t>Параметр</t>
  </si>
  <si>
    <t>Центробежные насосы</t>
  </si>
  <si>
    <t>Погружные насосы</t>
  </si>
  <si>
    <t>Обвязка</t>
  </si>
  <si>
    <t>Объект</t>
  </si>
  <si>
    <t>Общественное здание</t>
  </si>
  <si>
    <t>Система</t>
  </si>
  <si>
    <t>Внутренняя система здания</t>
  </si>
  <si>
    <t>Внутренняя канализация</t>
  </si>
  <si>
    <t>Внутренние трубопроводы</t>
  </si>
  <si>
    <t>Место и отметка установки</t>
  </si>
  <si>
    <t>Готовое основание</t>
  </si>
  <si>
    <t>Внутренний приямок, готовое основание</t>
  </si>
  <si>
    <t>В пределах насосного агрегата</t>
  </si>
  <si>
    <t>Марка</t>
  </si>
  <si>
    <t>Условная марка Ц-1</t>
  </si>
  <si>
    <t>Условная марка П-1</t>
  </si>
  <si>
    <t>Для труб не применяется</t>
  </si>
  <si>
    <t>Тип</t>
  </si>
  <si>
    <t>Центробежный с электродвигателем</t>
  </si>
  <si>
    <t>Погружной с электродвигателем</t>
  </si>
  <si>
    <t>Готовые стальные узлы</t>
  </si>
  <si>
    <t>Подача, м³/ч</t>
  </si>
  <si>
    <t>Масса агрегата с двигателем, т</t>
  </si>
  <si>
    <t>Общая или отдельные плиты</t>
  </si>
  <si>
    <t>По спецификации агрегата</t>
  </si>
  <si>
    <t>Комплект поставки</t>
  </si>
  <si>
    <t>Насос с двигателем; поставка отдельно</t>
  </si>
  <si>
    <t>Готовые узлы с арматурой</t>
  </si>
  <si>
    <t>Технология присоединения</t>
  </si>
  <si>
    <t>Фланцевое соединение</t>
  </si>
  <si>
    <t>Крепление к основанию, фланцы</t>
  </si>
  <si>
    <t>Монтаж готовых узлов</t>
  </si>
  <si>
    <t>Количество оборудования, шт</t>
  </si>
  <si>
    <t>Единица физического объёма</t>
  </si>
  <si>
    <t>шт</t>
  </si>
  <si>
    <t>м</t>
  </si>
  <si>
    <t>Материал обвязки</t>
  </si>
  <si>
    <t>Сталь</t>
  </si>
  <si>
    <t>Диаметр обвязки, мм</t>
  </si>
  <si>
    <t>Длина обвязки, м</t>
  </si>
  <si>
    <t>Источник исходных данных</t>
  </si>
  <si>
    <t>Условная спецификация, поз. 1</t>
  </si>
  <si>
    <t>Условная спецификация, поз. 2</t>
  </si>
  <si>
    <t>Условная схема обвязки</t>
  </si>
  <si>
    <t>Составил</t>
  </si>
  <si>
    <t>Проверил</t>
  </si>
  <si>
    <t>Дата</t>
  </si>
  <si>
    <t>Основание выбора нормы</t>
  </si>
  <si>
    <t>Размер измерителя вводят числом: 1 для шт, 10 для 10 шт, 100 для 100 м. Шифр и состав проверяет сметчик.</t>
  </si>
  <si>
    <t>№</t>
  </si>
  <si>
    <t>Строка ВОР</t>
  </si>
  <si>
    <t>База и редакция</t>
  </si>
  <si>
    <t>Шифр</t>
  </si>
  <si>
    <t>Дословное название</t>
  </si>
  <si>
    <t>Размер измерителя</t>
  </si>
  <si>
    <t>Количество ВОР</t>
  </si>
  <si>
    <t>Объём позиции</t>
  </si>
  <si>
    <t>Основание выбора</t>
  </si>
  <si>
    <t>Пункт общих положений</t>
  </si>
  <si>
    <t>Официальный источник</t>
  </si>
  <si>
    <t>Дата проверки</t>
  </si>
  <si>
    <t>Состояние подбора</t>
  </si>
  <si>
    <t>Центробежные насосы по 0,08 т, 2 шт</t>
  </si>
  <si>
    <t>ГЭСН ФСНБ-2022</t>
  </si>
  <si>
    <t>18-05-001-01</t>
  </si>
  <si>
    <t>Установка насосов центробежных с электродвигателем, масса агрегата: до 0,1 т; измеритель шт</t>
  </si>
  <si>
    <t>Внутренняя система здания; центробежный насос с двигателем, 0,08 т, готовое основание</t>
  </si>
  <si>
    <t>1.18, 1.18.2, 1.18.14</t>
  </si>
  <si>
    <t>ФГИС ЦС: полный текст</t>
  </si>
  <si>
    <t>Погружные насосы по 20 м³/ч, 2 шт</t>
  </si>
  <si>
    <t>17-01-011-01</t>
  </si>
  <si>
    <t>Установка насосов погружных с электродвигателем производительностью: до 25 м3/час; измеритель 10 шт</t>
  </si>
  <si>
    <t>Внутренний приямок; подача 20 м³/ч; закрепление к основанию и фланцевое соединение</t>
  </si>
  <si>
    <t>1.17.12; таблица 17-01-011</t>
  </si>
  <si>
    <t>Стальная обвязка 32 мм, 12 м</t>
  </si>
  <si>
    <t>16-02-006-01</t>
  </si>
  <si>
    <t>Прокладка трубопроводов обвязки котлов, водонагревателей и насосов из стальных бесшовных и электросварных труб диаметром: до 40 мм; измеритель 100 м</t>
  </si>
  <si>
    <t>Стальная обвязка из готовых узлов диаметром 32 мм; проектная длина 12 м</t>
  </si>
  <si>
    <t>1.16.5, 1.16.6, 2.16.2</t>
  </si>
  <si>
    <t>Объёмы, труд и базисное сравнение</t>
  </si>
  <si>
    <t>ФЕР: базисный уровень цен 2001 г. Без оборудования, НР, СП и других начислений. Разнородные объёмы позиций не суммируются.</t>
  </si>
  <si>
    <t>Шифр ГЭСН</t>
  </si>
  <si>
    <t>Труд на измеритель, чел.-ч</t>
  </si>
  <si>
    <t>Труд позиции, чел.-ч</t>
  </si>
  <si>
    <t>Аналог ФЕР ФСНБ-2020</t>
  </si>
  <si>
    <t>Цена на измеритель, руб.</t>
  </si>
  <si>
    <t>Базисные прямые затраты, руб.</t>
  </si>
  <si>
    <t>Контроль возврата к ВОР</t>
  </si>
  <si>
    <t>Оборудование, шт</t>
  </si>
  <si>
    <t>ФЕР 18-05-001-01</t>
  </si>
  <si>
    <t>ФЕР 17-01-011-01</t>
  </si>
  <si>
    <t>ФЕР 16-02-006-01</t>
  </si>
  <si>
    <t>Итого по трём строкам</t>
  </si>
  <si>
    <t>Проверка поставки и монтажных работ</t>
  </si>
  <si>
    <t>Заполняют по конкретному проекту, норме и комплекту поставки. Монтаж элемента и его покупная стоимость проверяются раздельно.</t>
  </si>
  <si>
    <t>Операция или оборудование</t>
  </si>
  <si>
    <t>Входит в норму</t>
  </si>
  <si>
    <t>Входит в поставку</t>
  </si>
  <si>
    <t>Дополнительная позиция</t>
  </si>
  <si>
    <t>Основание</t>
  </si>
  <si>
    <t>Объём</t>
  </si>
  <si>
    <t>Ответственный</t>
  </si>
  <si>
    <t>Насос</t>
  </si>
  <si>
    <t>17-01-011: основное оборудование учитывается дополнительно</t>
  </si>
  <si>
    <t>По спецификации поставщика</t>
  </si>
  <si>
    <t>Стоимость оборудования по документам</t>
  </si>
  <si>
    <t>ГЭСН 17, п. 1.17.12</t>
  </si>
  <si>
    <t>18-05-001 не учитывает устройство основания</t>
  </si>
  <si>
    <t>Не применяется</t>
  </si>
  <si>
    <t>В примере основания готовы</t>
  </si>
  <si>
    <t>ГЭСН 18, п. 1.18.2</t>
  </si>
  <si>
    <t>Новые работы отсутствуют</t>
  </si>
  <si>
    <t>Фланцы и крепление насоса</t>
  </si>
  <si>
    <t>Монтаж предусмотрен 18-05-001 и 17-01-011</t>
  </si>
  <si>
    <t>Сверить спецификацию комплекта</t>
  </si>
  <si>
    <t>Не повторять уже учтённый монтаж</t>
  </si>
  <si>
    <t>Состав выбранных таблиц</t>
  </si>
  <si>
    <t>По ресурсам нормы</t>
  </si>
  <si>
    <t>Узлы обвязки и арматура</t>
  </si>
  <si>
    <t>Готовые узлы с арматурой; монтаж по 16-02-006-01</t>
  </si>
  <si>
    <t>По спецификации готовых узлов</t>
  </si>
  <si>
    <t>Арматуру тех же узлов повторно не добавлять</t>
  </si>
  <si>
    <t>ГЭСН 16, п. 1.16.6</t>
  </si>
  <si>
    <t>Вибровставки</t>
  </si>
  <si>
    <t>Проверить состав выбранного комплекта</t>
  </si>
  <si>
    <t>По спецификации</t>
  </si>
  <si>
    <t>В учебных трёх строках не предусмотрены</t>
  </si>
  <si>
    <t>Проект и ресурсы выбранных норм</t>
  </si>
  <si>
    <t>По проекту</t>
  </si>
  <si>
    <t>Электрика</t>
  </si>
  <si>
    <t>18-05-001: присоединение к электросети исключено</t>
  </si>
  <si>
    <t>Отдельно по фактическим работам; вне трёх строк</t>
  </si>
  <si>
    <t>ГЭСН 18, п. 1.18.14; для скважины ГЭСНм 7, п. 1.7.10</t>
  </si>
  <si>
    <t>Испытание труб</t>
  </si>
  <si>
    <t>Не подменять испытанием и опробованием насоса</t>
  </si>
  <si>
    <t>Испытание обвязки по проекту; вне трёх строк</t>
  </si>
  <si>
    <t>ГЭСН 16, п. 1.16.5</t>
  </si>
  <si>
    <t>ПНР</t>
  </si>
  <si>
    <t>Наладка и комплексное опробование исключены из монтажных норм</t>
  </si>
  <si>
    <t>Проверить договор поставки</t>
  </si>
  <si>
    <t>По программе ПНР; вне трёх строк</t>
  </si>
  <si>
    <t>Методика № 571/пр, п. 48 «з»</t>
  </si>
  <si>
    <t>По программе</t>
  </si>
  <si>
    <t>Основания проверки подбора</t>
  </si>
  <si>
    <t>Учебный пример проверки подбора, не форма локальной сметы. Сверьте применяемую редакцию документов.</t>
  </si>
  <si>
    <t>Документ</t>
  </si>
  <si>
    <t>Дата акта</t>
  </si>
  <si>
    <t>Пункт или таблица</t>
  </si>
  <si>
    <t>Официальный адрес</t>
  </si>
  <si>
    <t>ГЭСН 81-02-18-2022, сборник 18</t>
  </si>
  <si>
    <t>1.18, 1.18.2, 1.18.14, 1.18.17; 18-05-001</t>
  </si>
  <si>
    <t>https://fgiscs.minstroyrf.ru/api/FrsnDocument/DocDataByGuid/34d7b3b3-9bbc-44f7-a18e-422a97fe137d</t>
  </si>
  <si>
    <t>ГЭСН 81-02-17-2022, сборник 17</t>
  </si>
  <si>
    <t>1.17.12; 17-01-011</t>
  </si>
  <si>
    <t>https://fgiscs.minstroyrf.ru/api/FrsnDocument/DocDataByGuid/b0907cea-0736-4722-81d6-c940643e811b</t>
  </si>
  <si>
    <t>ГЭСН 81-02-16-2022, сборник 16</t>
  </si>
  <si>
    <t>1.16.5, 1.16.6, 2.16.2; 16-02-006</t>
  </si>
  <si>
    <t>https://fgiscs.minstroyrf.ru/api/FrsnDocument/DocDataByGuid/2e1291ab-7a85-45e9-a5cb-561d47fd78bb</t>
  </si>
  <si>
    <t>ГЭСНм 81-03-07-2022, сборник 7</t>
  </si>
  <si>
    <t>1.7.1 по 1.7.3, 1.7.10, 1.7.12, 1.7.14; приложение 7.1</t>
  </si>
  <si>
    <t>https://fgiscs.minstroyrf.ru/api/FrsnDocument/DocDataByGuid/1db3b271-94a6-455d-af84-4b2f209612bb</t>
  </si>
  <si>
    <t>Методика № 571/пр</t>
  </si>
  <si>
    <t>48 «з», 49, 50</t>
  </si>
  <si>
    <t>https://fgiscs.minstroyrf.ru/api/FrsnDocument/DocDataByGuid/f1a96b87-242c-466c-b10c-115bb92d43ea</t>
  </si>
  <si>
    <t>Базисное сравнение</t>
  </si>
  <si>
    <t>ФЕР ФСНБ-2020: 18-05-001-01, 17-01-011-01, 16-02-006-01; базисный уровень 2001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</si>
</sst>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dd.mm.yyyy"/>
    <numFmt numFmtId="166" formatCode="0&quot; шт&quot;"/>
    <numFmt numFmtId="167" formatCode="0.00&quot; м&quot;"/>
  </numFmts>
  <fonts count="7" x14ac:knownFonts="1">
    <font>
      <color theme="1"/>
      <family val="2"/>
      <scheme val="minor"/>
      <sz val="11"/>
      <name val="Calibri"/>
    </font>
    <font>
      <b/>
      <color rgb="FF392A23"/>
      <sz val="14"/>
      <name val="Arial"/>
    </font>
    <font>
      <i/>
      <color rgb="FF625953"/>
      <sz val="10"/>
      <name val="Arial"/>
    </font>
    <font>
      <b/>
      <color rgb="FFFFFFFF"/>
      <sz val="10"/>
      <name val="Arial"/>
    </font>
    <font>
      <color rgb="FF292522"/>
      <sz val="10"/>
      <name val="Arial"/>
    </font>
    <font>
      <b/>
      <sz val="10"/>
      <name val="Arial"/>
    </font>
    <font>
      <b/>
      <color rgb="FF2925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82E"/>
      </patternFill>
    </fill>
    <fill>
      <patternFill patternType="solid">
        <fgColor rgb="FFFFF3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1" fontId="4" fillId="3" borderId="0" xfId="0" applyNumberFormat="1" applyFont="1" applyFill="1" applyAlignment="1">
      <alignment horizontal="left" vertical="center" wrapText="1"/>
    </xf>
    <xf numFmtId="1" fontId="4" fillId="3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3" borderId="0" xfId="0" applyNumberFormat="1" applyFont="1" applyFill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4" fontId="4" fillId="3" borderId="0" xfId="0" applyNumberFormat="1" applyFont="1" applyFill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1" fontId="6" fillId="0" borderId="0" xfId="0" applyNumberFormat="1" applyFont="1" applyAlignment="1">
      <alignment horizontal="left" vertical="center" wrapText="1"/>
    </xf>
    <xf numFmtId="166" fontId="4" fillId="3" borderId="0" xfId="0" applyNumberFormat="1" applyFont="1" applyFill="1" applyAlignment="1">
      <alignment horizontal="right" vertical="center" wrapText="1"/>
    </xf>
    <xf numFmtId="167" fontId="4" fillId="3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34d7b3b3-9bbc-44f7-a18e-422a97fe137d" TargetMode="External"/><Relationship Id="rId2" Type="http://schemas.openxmlformats.org/officeDocument/2006/relationships/hyperlink" Target="https://fgiscs.minstroyrf.ru/api/FrsnDocument/DocDataByGuid/b0907cea-0736-4722-81d6-c940643e811b" TargetMode="External"/><Relationship Id="rId3" Type="http://schemas.openxmlformats.org/officeDocument/2006/relationships/hyperlink" Target="https://fgiscs.minstroyrf.ru/api/FrsnDocument/DocDataByGuid/2e1291ab-7a85-45e9-a5cb-561d47fd78bb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34d7b3b3-9bbc-44f7-a18e-422a97fe137d" TargetMode="External"/><Relationship Id="rId2" Type="http://schemas.openxmlformats.org/officeDocument/2006/relationships/hyperlink" Target="https://fgiscs.minstroyrf.ru/api/FrsnDocument/DocDataByGuid/b0907cea-0736-4722-81d6-c940643e811b" TargetMode="External"/><Relationship Id="rId3" Type="http://schemas.openxmlformats.org/officeDocument/2006/relationships/hyperlink" Target="https://fgiscs.minstroyrf.ru/api/FrsnDocument/DocDataByGuid/2e1291ab-7a85-45e9-a5cb-561d47fd78bb" TargetMode="External"/><Relationship Id="rId4" Type="http://schemas.openxmlformats.org/officeDocument/2006/relationships/hyperlink" Target="https://fgiscs.minstroyrf.ru/api/FrsnDocument/DocDataByGuid/1db3b271-94a6-455d-af84-4b2f209612bb" TargetMode="External"/><Relationship Id="rId5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49" customWidth="1"/>
  </cols>
  <sheetData>
    <row r="2" spans="1:1" x14ac:dyDescent="0.25">
      <c r="A2" s="1" t="s">
        <v>0</v>
      </c>
    </row>
    <row r="3" ht="30" customHeight="1" spans="1:4" x14ac:dyDescent="0.25">
      <c r="A3" s="2" t="s">
        <v>1</v>
      </c>
      <c r="B3" s="2"/>
      <c r="C3" s="2"/>
      <c r="D3" s="2"/>
    </row>
    <row r="5" ht="40" customHeight="1" spans="1:4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ht="32" customHeight="1" spans="1:4" x14ac:dyDescent="0.25">
      <c r="A6" s="4" t="s">
        <v>6</v>
      </c>
      <c r="B6" s="5" t="s">
        <v>7</v>
      </c>
      <c r="C6" s="5" t="s">
        <v>7</v>
      </c>
      <c r="D6" s="5" t="s">
        <v>7</v>
      </c>
    </row>
    <row r="7" ht="32" customHeight="1" spans="1:4" x14ac:dyDescent="0.25">
      <c r="A7" s="4" t="s">
        <v>8</v>
      </c>
      <c r="B7" s="5" t="s">
        <v>9</v>
      </c>
      <c r="C7" s="5" t="s">
        <v>10</v>
      </c>
      <c r="D7" s="5" t="s">
        <v>11</v>
      </c>
    </row>
    <row r="8" ht="32" customHeight="1" spans="1:4" x14ac:dyDescent="0.25">
      <c r="A8" s="4" t="s">
        <v>12</v>
      </c>
      <c r="B8" s="5" t="s">
        <v>13</v>
      </c>
      <c r="C8" s="5" t="s">
        <v>14</v>
      </c>
      <c r="D8" s="5" t="s">
        <v>15</v>
      </c>
    </row>
    <row r="9" ht="32" customHeight="1" spans="1:4" x14ac:dyDescent="0.25">
      <c r="A9" s="4" t="s">
        <v>16</v>
      </c>
      <c r="B9" s="5" t="s">
        <v>17</v>
      </c>
      <c r="C9" s="5" t="s">
        <v>18</v>
      </c>
      <c r="D9" s="5" t="s">
        <v>19</v>
      </c>
    </row>
    <row r="10" ht="32" customHeight="1" spans="1:4" x14ac:dyDescent="0.25">
      <c r="A10" s="4" t="s">
        <v>20</v>
      </c>
      <c r="B10" s="5" t="s">
        <v>21</v>
      </c>
      <c r="C10" s="5" t="s">
        <v>22</v>
      </c>
      <c r="D10" s="5" t="s">
        <v>23</v>
      </c>
    </row>
    <row r="11" ht="32" customHeight="1" spans="1:4" x14ac:dyDescent="0.25">
      <c r="A11" s="4" t="s">
        <v>24</v>
      </c>
      <c r="B11" s="6"/>
      <c r="C11" s="7">
        <v>20</v>
      </c>
      <c r="D11" s="6"/>
    </row>
    <row r="12" ht="32" customHeight="1" spans="1:4" x14ac:dyDescent="0.25">
      <c r="A12" s="4" t="s">
        <v>25</v>
      </c>
      <c r="B12" s="8">
        <v>0.08</v>
      </c>
      <c r="C12" s="9"/>
      <c r="D12" s="9"/>
    </row>
    <row r="13" ht="32" customHeight="1" spans="1:4" x14ac:dyDescent="0.25">
      <c r="A13" s="4" t="s">
        <v>26</v>
      </c>
      <c r="B13" s="5" t="s">
        <v>27</v>
      </c>
      <c r="C13" s="5" t="s">
        <v>27</v>
      </c>
      <c r="D13" s="5" t="s">
        <v>19</v>
      </c>
    </row>
    <row r="14" ht="32" customHeight="1" spans="1:4" x14ac:dyDescent="0.25">
      <c r="A14" s="4" t="s">
        <v>28</v>
      </c>
      <c r="B14" s="5" t="s">
        <v>29</v>
      </c>
      <c r="C14" s="5" t="s">
        <v>29</v>
      </c>
      <c r="D14" s="5" t="s">
        <v>30</v>
      </c>
    </row>
    <row r="15" ht="32" customHeight="1" spans="1:4" x14ac:dyDescent="0.25">
      <c r="A15" s="4" t="s">
        <v>31</v>
      </c>
      <c r="B15" s="5" t="s">
        <v>32</v>
      </c>
      <c r="C15" s="5" t="s">
        <v>33</v>
      </c>
      <c r="D15" s="5" t="s">
        <v>34</v>
      </c>
    </row>
    <row r="16" ht="32" customHeight="1" spans="1:4" x14ac:dyDescent="0.25">
      <c r="A16" s="4" t="s">
        <v>35</v>
      </c>
      <c r="B16" s="7">
        <v>2</v>
      </c>
      <c r="C16" s="7">
        <v>2</v>
      </c>
      <c r="D16" s="6"/>
    </row>
    <row r="17" ht="32" customHeight="1" spans="1:4" x14ac:dyDescent="0.25">
      <c r="A17" s="4" t="s">
        <v>36</v>
      </c>
      <c r="B17" s="5" t="s">
        <v>37</v>
      </c>
      <c r="C17" s="5" t="s">
        <v>37</v>
      </c>
      <c r="D17" s="5" t="s">
        <v>38</v>
      </c>
    </row>
    <row r="18" ht="32" customHeight="1" spans="1:4" x14ac:dyDescent="0.25">
      <c r="A18" s="4" t="s">
        <v>39</v>
      </c>
      <c r="B18" s="5"/>
      <c r="C18" s="5"/>
      <c r="D18" s="5" t="s">
        <v>40</v>
      </c>
    </row>
    <row r="19" ht="32" customHeight="1" spans="1:4" x14ac:dyDescent="0.25">
      <c r="A19" s="4" t="s">
        <v>41</v>
      </c>
      <c r="B19" s="6"/>
      <c r="C19" s="6"/>
      <c r="D19" s="7">
        <v>32</v>
      </c>
    </row>
    <row r="20" ht="32" customHeight="1" spans="1:4" x14ac:dyDescent="0.25">
      <c r="A20" s="4" t="s">
        <v>42</v>
      </c>
      <c r="B20" s="6"/>
      <c r="C20" s="6"/>
      <c r="D20" s="7">
        <v>12</v>
      </c>
    </row>
    <row r="21" ht="32" customHeight="1" spans="1:4" x14ac:dyDescent="0.25">
      <c r="A21" s="4" t="s">
        <v>43</v>
      </c>
      <c r="B21" s="5" t="s">
        <v>44</v>
      </c>
      <c r="C21" s="5" t="s">
        <v>45</v>
      </c>
      <c r="D21" s="5" t="s">
        <v>46</v>
      </c>
    </row>
    <row r="23" spans="1:4" x14ac:dyDescent="0.25">
      <c r="A23" s="4" t="s">
        <v>47</v>
      </c>
      <c r="B23" s="5"/>
      <c r="C23" s="4" t="s">
        <v>48</v>
      </c>
      <c r="D23" s="5"/>
    </row>
    <row r="24" spans="1:4" x14ac:dyDescent="0.25">
      <c r="A24" s="4" t="s">
        <v>49</v>
      </c>
      <c r="B24" s="5"/>
    </row>
  </sheetData>
  <mergeCells count="1">
    <mergeCell ref="A3:D3"/>
  </mergeCells>
  <dataValidations count="3">
    <dataValidation type="decimal" operator="greaterThanOrEqual" allowBlank="1" showErrorMessage="1" error="Введите неотрицательное число." sqref="B11:D12">
      <formula1>0</formula1>
    </dataValidation>
    <dataValidation type="decimal" operator="greaterThanOrEqual" allowBlank="1" showErrorMessage="1" error="Введите неотрицательное число." sqref="B16:D16">
      <formula1>0</formula1>
    </dataValidation>
    <dataValidation type="decimal" operator="greaterThanOrEqual" allowBlank="1" showErrorMessage="1" error="Введите неотрицательное число." sqref="B19:D20">
      <formula1>0</formula1>
    </dataValidation>
  </dataValidation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2" customWidth="1"/>
    <col min="3" max="3" width="21" customWidth="1"/>
    <col min="4" max="4" width="19" customWidth="1"/>
    <col min="5" max="5" width="55" customWidth="1"/>
    <col min="6" max="6" width="13" customWidth="1"/>
    <col min="7" max="7" width="14" customWidth="1"/>
    <col min="8" max="8" width="15" customWidth="1"/>
    <col min="9" max="9" width="52" customWidth="1"/>
    <col min="10" max="10" width="30" customWidth="1"/>
    <col min="11" max="11" width="35" customWidth="1"/>
    <col min="12" max="12" width="15" customWidth="1"/>
    <col min="13" max="13" width="34" customWidth="1"/>
  </cols>
  <sheetData>
    <row r="2" spans="1:1" x14ac:dyDescent="0.25">
      <c r="A2" s="1" t="s">
        <v>50</v>
      </c>
    </row>
    <row r="3" ht="30" customHeight="1" spans="1:13" x14ac:dyDescent="0.25">
      <c r="A3" s="2" t="s">
        <v>51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ht="40" customHeight="1" spans="1:13" x14ac:dyDescent="0.25">
      <c r="A5" s="3" t="s">
        <v>52</v>
      </c>
      <c r="B5" s="3" t="s">
        <v>53</v>
      </c>
      <c r="C5" s="3" t="s">
        <v>54</v>
      </c>
      <c r="D5" s="3" t="s">
        <v>55</v>
      </c>
      <c r="E5" s="3" t="s">
        <v>56</v>
      </c>
      <c r="F5" s="3" t="s">
        <v>57</v>
      </c>
      <c r="G5" s="3" t="s">
        <v>58</v>
      </c>
      <c r="H5" s="3" t="s">
        <v>59</v>
      </c>
      <c r="I5" s="3" t="s">
        <v>60</v>
      </c>
      <c r="J5" s="3" t="s">
        <v>61</v>
      </c>
      <c r="K5" s="3" t="s">
        <v>62</v>
      </c>
      <c r="L5" s="3" t="s">
        <v>63</v>
      </c>
      <c r="M5" s="3" t="s">
        <v>64</v>
      </c>
    </row>
    <row r="6" ht="100" customHeight="1" spans="1:13" x14ac:dyDescent="0.25">
      <c r="A6" s="10">
        <v>1</v>
      </c>
      <c r="B6" s="5" t="s">
        <v>65</v>
      </c>
      <c r="C6" s="5" t="s">
        <v>66</v>
      </c>
      <c r="D6" s="5" t="s">
        <v>67</v>
      </c>
      <c r="E6" s="5" t="s">
        <v>68</v>
      </c>
      <c r="F6" s="7">
        <v>1</v>
      </c>
      <c r="G6" s="11">
        <f>IF('Исходные данные'!B16="","",'Исходные данные'!B16)</f>
        <v>2</v>
      </c>
      <c r="H6" s="12">
        <f>IF(OR(F6="",G6=""),"",IF(F6&gt;0,G6/F6,"Проверьте измеритель"))</f>
        <v>2</v>
      </c>
      <c r="I6" s="5" t="s">
        <v>69</v>
      </c>
      <c r="J6" s="5" t="s">
        <v>70</v>
      </c>
      <c r="K6" s="5" t="s">
        <v>71</v>
      </c>
      <c r="L6" s="13">
        <v>46302</v>
      </c>
      <c r="M6" s="14" t="str">
        <f>IF(OR(D6="",I6="",'Исходные данные'!B9=""),"На проверке: шифр, основание или марка","Подбор требует проверки сметчиком")</f>
        <v>Подбор требует проверки сметчиком</v>
      </c>
    </row>
    <row r="7" ht="100" customHeight="1" spans="1:13" x14ac:dyDescent="0.25">
      <c r="A7" s="10">
        <v>2</v>
      </c>
      <c r="B7" s="5" t="s">
        <v>72</v>
      </c>
      <c r="C7" s="5" t="s">
        <v>66</v>
      </c>
      <c r="D7" s="5" t="s">
        <v>73</v>
      </c>
      <c r="E7" s="5" t="s">
        <v>74</v>
      </c>
      <c r="F7" s="7">
        <v>10</v>
      </c>
      <c r="G7" s="11">
        <f>IF('Исходные данные'!C16="","",'Исходные данные'!C16)</f>
        <v>2</v>
      </c>
      <c r="H7" s="12">
        <f>IF(OR(F7="",G7=""),"",IF(F7&gt;0,G7/F7,"Проверьте измеритель"))</f>
        <v>0.2</v>
      </c>
      <c r="I7" s="5" t="s">
        <v>75</v>
      </c>
      <c r="J7" s="5" t="s">
        <v>76</v>
      </c>
      <c r="K7" s="5" t="s">
        <v>71</v>
      </c>
      <c r="L7" s="13">
        <v>46302</v>
      </c>
      <c r="M7" s="14" t="str">
        <f>IF(OR(D7="",I7="",'Исходные данные'!C9=""),"На проверке: шифр, основание или марка","Подбор требует проверки сметчиком")</f>
        <v>Подбор требует проверки сметчиком</v>
      </c>
    </row>
    <row r="8" ht="100" customHeight="1" spans="1:13" x14ac:dyDescent="0.25">
      <c r="A8" s="10">
        <v>3</v>
      </c>
      <c r="B8" s="5" t="s">
        <v>77</v>
      </c>
      <c r="C8" s="5" t="s">
        <v>66</v>
      </c>
      <c r="D8" s="5" t="s">
        <v>78</v>
      </c>
      <c r="E8" s="5" t="s">
        <v>79</v>
      </c>
      <c r="F8" s="7">
        <v>100</v>
      </c>
      <c r="G8" s="11">
        <f>IF('Исходные данные'!D20="","",'Исходные данные'!D20)</f>
        <v>12</v>
      </c>
      <c r="H8" s="12">
        <f>IF(OR(F8="",G8=""),"",IF(F8&gt;0,G8/F8,"Проверьте измеритель"))</f>
        <v>0.12</v>
      </c>
      <c r="I8" s="5" t="s">
        <v>80</v>
      </c>
      <c r="J8" s="5" t="s">
        <v>81</v>
      </c>
      <c r="K8" s="5" t="s">
        <v>71</v>
      </c>
      <c r="L8" s="13">
        <v>46302</v>
      </c>
      <c r="M8" s="14" t="str">
        <f>IF(OR(D8="",I8="",'Исходные данные'!D9=""),"На проверке: шифр, основание или марка","Подбор требует проверки сметчиком")</f>
        <v>Подбор требует проверки сметчиком</v>
      </c>
    </row>
  </sheetData>
  <mergeCells count="1">
    <mergeCell ref="A3:M3"/>
  </mergeCells>
  <hyperlinks>
    <hyperlink ref="K6" r:id="rId1"/>
    <hyperlink ref="K7" r:id="rId2"/>
    <hyperlink ref="K8" r:id="rId3"/>
  </hyperlinks>
  <pageMargins left="0.25" right="0.25" top="0.35" bottom="0.35" header="0.15" footer="0.15"/>
  <pageSetup paperSize="8" orientation="landscape" fitToWidth="2" fitToHeight="0"/>
  <headerFooter>
    <oddFooter>Сметрикс. Проверка подбора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15" customWidth="1"/>
    <col min="3" max="3" width="18" customWidth="1"/>
    <col min="4" max="4" width="19" customWidth="1"/>
    <col min="5" max="5" width="20" customWidth="1"/>
    <col min="6" max="6" width="22" customWidth="1"/>
    <col min="7" max="7" width="21" customWidth="1"/>
    <col min="8" max="8" width="19" customWidth="1"/>
    <col min="9" max="9" width="20" customWidth="1"/>
    <col min="10" max="10" width="19" customWidth="1"/>
  </cols>
  <sheetData>
    <row r="2" spans="1:1" x14ac:dyDescent="0.25">
      <c r="A2" s="1" t="s">
        <v>82</v>
      </c>
    </row>
    <row r="3" ht="30" customHeight="1" spans="1:10" x14ac:dyDescent="0.25">
      <c r="A3" s="2" t="s">
        <v>83</v>
      </c>
      <c r="B3" s="2"/>
      <c r="C3" s="2"/>
      <c r="D3" s="2"/>
      <c r="E3" s="2"/>
      <c r="F3" s="2"/>
      <c r="G3" s="2"/>
      <c r="H3" s="2"/>
      <c r="I3" s="2"/>
      <c r="J3" s="2"/>
    </row>
    <row r="5" ht="40" customHeight="1" spans="1:10" x14ac:dyDescent="0.25">
      <c r="A5" s="3" t="s">
        <v>84</v>
      </c>
      <c r="B5" s="3" t="s">
        <v>59</v>
      </c>
      <c r="C5" s="3" t="s">
        <v>85</v>
      </c>
      <c r="D5" s="3" t="s">
        <v>86</v>
      </c>
      <c r="E5" s="3" t="s">
        <v>87</v>
      </c>
      <c r="F5" s="3" t="s">
        <v>88</v>
      </c>
      <c r="G5" s="3" t="s">
        <v>89</v>
      </c>
      <c r="H5" s="3" t="s">
        <v>58</v>
      </c>
      <c r="I5" s="3" t="s">
        <v>90</v>
      </c>
      <c r="J5" s="3" t="s">
        <v>91</v>
      </c>
    </row>
    <row r="6" ht="36" customHeight="1" spans="1:10" x14ac:dyDescent="0.25">
      <c r="A6" s="14" t="str">
        <f>IF('Подбор'!D6="","",'Подбор'!D6)</f>
        <v>18-05-001-01</v>
      </c>
      <c r="B6" s="12">
        <f>IF('Подбор'!H6="","",'Подбор'!H6)</f>
        <v>2</v>
      </c>
      <c r="C6" s="15">
        <v>13</v>
      </c>
      <c r="D6" s="12">
        <f>IF(OR(B6="",C6=""),"",B6*C6)</f>
        <v>26</v>
      </c>
      <c r="E6" s="5" t="s">
        <v>92</v>
      </c>
      <c r="F6" s="16">
        <v>186.86</v>
      </c>
      <c r="G6" s="17">
        <f>IF(OR(B6="",F6=""),"",B6*F6)</f>
        <v>373.72</v>
      </c>
      <c r="H6" s="11">
        <f>IF('Подбор'!G6="","",'Подбор'!G6)</f>
        <v>2</v>
      </c>
      <c r="I6" s="14" t="str">
        <f>IF(OR(B6="",H6=""),"",IF(B6*'Подбор'!F6=H6,"Количество совпадает","Проверьте измеритель"))</f>
        <v>Количество совпадает</v>
      </c>
      <c r="J6" s="18">
        <f>IF('Исходные данные'!B16="","",'Исходные данные'!B16)</f>
        <v>2</v>
      </c>
    </row>
    <row r="7" ht="36" customHeight="1" spans="1:10" x14ac:dyDescent="0.25">
      <c r="A7" s="14" t="str">
        <f>IF('Подбор'!D7="","",'Подбор'!D7)</f>
        <v>17-01-011-01</v>
      </c>
      <c r="B7" s="12">
        <f>IF('Подбор'!H7="","",'Подбор'!H7)</f>
        <v>0.2</v>
      </c>
      <c r="C7" s="15">
        <v>133</v>
      </c>
      <c r="D7" s="12">
        <f>IF(OR(B7="",C7=""),"",B7*C7)</f>
        <v>26.6</v>
      </c>
      <c r="E7" s="5" t="s">
        <v>93</v>
      </c>
      <c r="F7" s="16">
        <v>1747.69</v>
      </c>
      <c r="G7" s="17">
        <f>IF(OR(B7="",F7=""),"",B7*F7)</f>
        <v>349.538</v>
      </c>
      <c r="H7" s="11">
        <f>IF('Подбор'!G7="","",'Подбор'!G7)</f>
        <v>2</v>
      </c>
      <c r="I7" s="14" t="str">
        <f>IF(OR(B7="",H7=""),"",IF(B7*'Подбор'!F7=H7,"Количество совпадает","Проверьте измеритель"))</f>
        <v>Количество совпадает</v>
      </c>
      <c r="J7" s="18">
        <f>IF('Исходные данные'!C16="","",'Исходные данные'!C16)</f>
        <v>2</v>
      </c>
    </row>
    <row r="8" ht="36" customHeight="1" spans="1:10" x14ac:dyDescent="0.25">
      <c r="A8" s="14" t="str">
        <f>IF('Подбор'!D8="","",'Подбор'!D8)</f>
        <v>16-02-006-01</v>
      </c>
      <c r="B8" s="12">
        <f>IF('Подбор'!H8="","",'Подбор'!H8)</f>
        <v>0.12</v>
      </c>
      <c r="C8" s="15">
        <v>37.4</v>
      </c>
      <c r="D8" s="12">
        <f>IF(OR(B8="",C8=""),"",B8*C8)</f>
        <v>4.4879999999999995</v>
      </c>
      <c r="E8" s="5" t="s">
        <v>94</v>
      </c>
      <c r="F8" s="16">
        <v>415.43</v>
      </c>
      <c r="G8" s="17">
        <f>IF(OR(B8="",F8=""),"",B8*F8)</f>
        <v>49.8516</v>
      </c>
      <c r="H8" s="11">
        <f>IF('Подбор'!G8="","",'Подбор'!G8)</f>
        <v>12</v>
      </c>
      <c r="I8" s="14" t="str">
        <f>IF(OR(B8="",H8=""),"",IF(B8*'Подбор'!F8=H8,"Количество совпадает","Проверьте измеритель"))</f>
        <v>Количество совпадает</v>
      </c>
      <c r="J8" s="18"/>
    </row>
    <row r="10" ht="36" customHeight="1" spans="1:10" s="19" customFormat="1" x14ac:dyDescent="0.25">
      <c r="A10" s="20" t="s">
        <v>95</v>
      </c>
      <c r="B10" s="20"/>
      <c r="C10" s="20"/>
      <c r="D10" s="21">
        <f>IF(COUNT(D6:D8)=3,SUM(D6:D8),"Не заполнены все нормы труда")</f>
        <v>57.088</v>
      </c>
      <c r="E10" s="20"/>
      <c r="F10" s="20"/>
      <c r="G10" s="22">
        <f>IF(COUNT(G6:G8)=3,SUM(G6:G8),"Не заполнены все базисные цены")</f>
        <v>773.1096</v>
      </c>
      <c r="H10" s="20"/>
      <c r="I10" s="20"/>
      <c r="J10" s="23">
        <f>IF(COUNT(J6:J7)=2,SUM(J6:J7),"Не заполнено количество насосов")</f>
        <v>4</v>
      </c>
    </row>
  </sheetData>
  <mergeCells count="1">
    <mergeCell ref="A3:J3"/>
  </mergeCell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1" customWidth="1"/>
    <col min="3" max="3" width="45" customWidth="1"/>
    <col min="4" max="4" width="44" customWidth="1"/>
    <col min="5" max="5" width="51" customWidth="1"/>
    <col min="6" max="6" width="19" customWidth="1"/>
    <col min="7" max="7" width="23" customWidth="1"/>
  </cols>
  <sheetData>
    <row r="2" spans="1:1" x14ac:dyDescent="0.25">
      <c r="A2" s="1" t="s">
        <v>96</v>
      </c>
    </row>
    <row r="3" ht="30" customHeight="1" spans="1:7" x14ac:dyDescent="0.25">
      <c r="A3" s="2" t="s">
        <v>97</v>
      </c>
      <c r="B3" s="2"/>
      <c r="C3" s="2"/>
      <c r="D3" s="2"/>
      <c r="E3" s="2"/>
      <c r="F3" s="2"/>
      <c r="G3" s="2"/>
    </row>
    <row r="5" ht="40" customHeight="1" spans="1:7" x14ac:dyDescent="0.25">
      <c r="A5" s="3" t="s">
        <v>98</v>
      </c>
      <c r="B5" s="3" t="s">
        <v>99</v>
      </c>
      <c r="C5" s="3" t="s">
        <v>100</v>
      </c>
      <c r="D5" s="3" t="s">
        <v>101</v>
      </c>
      <c r="E5" s="3" t="s">
        <v>102</v>
      </c>
      <c r="F5" s="3" t="s">
        <v>103</v>
      </c>
      <c r="G5" s="3" t="s">
        <v>104</v>
      </c>
    </row>
    <row r="6" ht="62" customHeight="1" spans="1:7" x14ac:dyDescent="0.25">
      <c r="A6" s="4" t="s">
        <v>105</v>
      </c>
      <c r="B6" s="5" t="s">
        <v>106</v>
      </c>
      <c r="C6" s="5" t="s">
        <v>107</v>
      </c>
      <c r="D6" s="5" t="s">
        <v>108</v>
      </c>
      <c r="E6" s="5" t="s">
        <v>109</v>
      </c>
      <c r="F6" s="24">
        <f>IF('Расчёт'!J10="","",'Расчёт'!J10)</f>
        <v>4</v>
      </c>
      <c r="G6" s="5"/>
    </row>
    <row r="7" ht="62" customHeight="1" spans="1:7" x14ac:dyDescent="0.25">
      <c r="A7" s="4" t="s">
        <v>102</v>
      </c>
      <c r="B7" s="5" t="s">
        <v>110</v>
      </c>
      <c r="C7" s="5" t="s">
        <v>111</v>
      </c>
      <c r="D7" s="5" t="s">
        <v>112</v>
      </c>
      <c r="E7" s="5" t="s">
        <v>113</v>
      </c>
      <c r="F7" s="5" t="s">
        <v>114</v>
      </c>
      <c r="G7" s="5"/>
    </row>
    <row r="8" ht="62" customHeight="1" spans="1:7" x14ac:dyDescent="0.25">
      <c r="A8" s="4" t="s">
        <v>115</v>
      </c>
      <c r="B8" s="5" t="s">
        <v>116</v>
      </c>
      <c r="C8" s="5" t="s">
        <v>117</v>
      </c>
      <c r="D8" s="5" t="s">
        <v>118</v>
      </c>
      <c r="E8" s="5" t="s">
        <v>119</v>
      </c>
      <c r="F8" s="5" t="s">
        <v>120</v>
      </c>
      <c r="G8" s="5"/>
    </row>
    <row r="9" ht="62" customHeight="1" spans="1:7" x14ac:dyDescent="0.25">
      <c r="A9" s="4" t="s">
        <v>121</v>
      </c>
      <c r="B9" s="5" t="s">
        <v>122</v>
      </c>
      <c r="C9" s="5" t="s">
        <v>123</v>
      </c>
      <c r="D9" s="5" t="s">
        <v>124</v>
      </c>
      <c r="E9" s="5" t="s">
        <v>125</v>
      </c>
      <c r="F9" s="25">
        <f>IF('Исходные данные'!D20="","",'Исходные данные'!D20)</f>
        <v>12</v>
      </c>
      <c r="G9" s="5"/>
    </row>
    <row r="10" ht="62" customHeight="1" spans="1:7" x14ac:dyDescent="0.25">
      <c r="A10" s="4" t="s">
        <v>126</v>
      </c>
      <c r="B10" s="5" t="s">
        <v>127</v>
      </c>
      <c r="C10" s="5" t="s">
        <v>128</v>
      </c>
      <c r="D10" s="5" t="s">
        <v>129</v>
      </c>
      <c r="E10" s="5" t="s">
        <v>130</v>
      </c>
      <c r="F10" s="5" t="s">
        <v>131</v>
      </c>
      <c r="G10" s="5"/>
    </row>
    <row r="11" ht="62" customHeight="1" spans="1:7" x14ac:dyDescent="0.25">
      <c r="A11" s="4" t="s">
        <v>132</v>
      </c>
      <c r="B11" s="5" t="s">
        <v>133</v>
      </c>
      <c r="C11" s="5" t="s">
        <v>128</v>
      </c>
      <c r="D11" s="5" t="s">
        <v>134</v>
      </c>
      <c r="E11" s="5" t="s">
        <v>135</v>
      </c>
      <c r="F11" s="5" t="s">
        <v>131</v>
      </c>
      <c r="G11" s="5"/>
    </row>
    <row r="12" ht="62" customHeight="1" spans="1:7" x14ac:dyDescent="0.25">
      <c r="A12" s="4" t="s">
        <v>136</v>
      </c>
      <c r="B12" s="5" t="s">
        <v>137</v>
      </c>
      <c r="C12" s="5" t="s">
        <v>111</v>
      </c>
      <c r="D12" s="5" t="s">
        <v>138</v>
      </c>
      <c r="E12" s="5" t="s">
        <v>139</v>
      </c>
      <c r="F12" s="5" t="s">
        <v>131</v>
      </c>
      <c r="G12" s="5"/>
    </row>
    <row r="13" ht="62" customHeight="1" spans="1:7" x14ac:dyDescent="0.25">
      <c r="A13" s="4" t="s">
        <v>140</v>
      </c>
      <c r="B13" s="5" t="s">
        <v>141</v>
      </c>
      <c r="C13" s="5" t="s">
        <v>142</v>
      </c>
      <c r="D13" s="5" t="s">
        <v>143</v>
      </c>
      <c r="E13" s="5" t="s">
        <v>144</v>
      </c>
      <c r="F13" s="5" t="s">
        <v>145</v>
      </c>
      <c r="G13" s="5"/>
    </row>
  </sheetData>
  <mergeCells count="1">
    <mergeCell ref="A3:G3"/>
  </mergeCell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9" customWidth="1"/>
    <col min="2" max="2" width="18" customWidth="1"/>
    <col min="3" max="3" width="55" customWidth="1"/>
    <col min="4" max="4" width="95" customWidth="1"/>
    <col min="5" max="5" width="18" customWidth="1"/>
  </cols>
  <sheetData>
    <row r="2" spans="1:1" x14ac:dyDescent="0.25">
      <c r="A2" s="1" t="s">
        <v>146</v>
      </c>
    </row>
    <row r="3" ht="30" customHeight="1" spans="1:5" x14ac:dyDescent="0.25">
      <c r="A3" s="2" t="s">
        <v>147</v>
      </c>
      <c r="B3" s="2"/>
      <c r="C3" s="2"/>
      <c r="D3" s="2"/>
      <c r="E3" s="2"/>
    </row>
    <row r="5" ht="40" customHeight="1" spans="1:5" x14ac:dyDescent="0.25">
      <c r="A5" s="3" t="s">
        <v>148</v>
      </c>
      <c r="B5" s="3" t="s">
        <v>149</v>
      </c>
      <c r="C5" s="3" t="s">
        <v>150</v>
      </c>
      <c r="D5" s="3" t="s">
        <v>151</v>
      </c>
      <c r="E5" s="3" t="s">
        <v>63</v>
      </c>
    </row>
    <row r="6" ht="45" customHeight="1" spans="1:5" x14ac:dyDescent="0.25">
      <c r="A6" s="4" t="s">
        <v>152</v>
      </c>
      <c r="B6" s="26">
        <v>44560</v>
      </c>
      <c r="C6" s="4" t="s">
        <v>153</v>
      </c>
      <c r="D6" s="4" t="s">
        <v>154</v>
      </c>
      <c r="E6" s="26">
        <v>46302</v>
      </c>
    </row>
    <row r="7" ht="45" customHeight="1" spans="1:5" x14ac:dyDescent="0.25">
      <c r="A7" s="4" t="s">
        <v>155</v>
      </c>
      <c r="B7" s="26">
        <v>44560</v>
      </c>
      <c r="C7" s="4" t="s">
        <v>156</v>
      </c>
      <c r="D7" s="4" t="s">
        <v>157</v>
      </c>
      <c r="E7" s="26">
        <v>46302</v>
      </c>
    </row>
    <row r="8" ht="45" customHeight="1" spans="1:5" x14ac:dyDescent="0.25">
      <c r="A8" s="4" t="s">
        <v>158</v>
      </c>
      <c r="B8" s="26">
        <v>44560</v>
      </c>
      <c r="C8" s="4" t="s">
        <v>159</v>
      </c>
      <c r="D8" s="4" t="s">
        <v>160</v>
      </c>
      <c r="E8" s="26">
        <v>46302</v>
      </c>
    </row>
    <row r="9" ht="45" customHeight="1" spans="1:5" x14ac:dyDescent="0.25">
      <c r="A9" s="4" t="s">
        <v>161</v>
      </c>
      <c r="B9" s="26">
        <v>44560</v>
      </c>
      <c r="C9" s="4" t="s">
        <v>162</v>
      </c>
      <c r="D9" s="4" t="s">
        <v>163</v>
      </c>
      <c r="E9" s="26">
        <v>46302</v>
      </c>
    </row>
    <row r="10" ht="45" customHeight="1" spans="1:5" x14ac:dyDescent="0.25">
      <c r="A10" s="4" t="s">
        <v>164</v>
      </c>
      <c r="B10" s="26">
        <v>44756</v>
      </c>
      <c r="C10" s="4" t="s">
        <v>165</v>
      </c>
      <c r="D10" s="4" t="s">
        <v>166</v>
      </c>
      <c r="E10" s="26">
        <v>46302</v>
      </c>
    </row>
    <row r="12" ht="64" customHeight="1" spans="1:5" x14ac:dyDescent="0.25">
      <c r="A12" s="4" t="s">
        <v>167</v>
      </c>
      <c r="B12" s="4"/>
      <c r="C12" s="4" t="s">
        <v>168</v>
      </c>
    </row>
  </sheetData>
  <mergeCells count="1">
    <mergeCell ref="A3:E3"/>
  </mergeCells>
  <hyperlinks>
    <hyperlink ref="D6" r:id="rId1"/>
    <hyperlink ref="D7" r:id="rId2"/>
    <hyperlink ref="D8" r:id="rId3"/>
    <hyperlink ref="D9" r:id="rId4"/>
    <hyperlink ref="D10" r:id="rId5"/>
  </hyperlink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 данные</vt:lpstr>
      <vt:lpstr>Подбор</vt:lpstr>
      <vt:lpstr>Расчёт</vt:lpstr>
      <vt:lpstr>Комплектность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2026-10-07T05:57:21Z</dcterms:modified>
</cp:coreProperties>
</file>