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Проверка ресурсов" state="visible" r:id="rId6"/>
  </sheets>
  <definedNames>
    <definedName name="_xlnm.Print_Area" localSheetId="0">'ВОР'!$A1:$L23</definedName>
    <definedName name="_xlnm.Print_Titles" localSheetId="0">'ВОР'!$1:$8</definedName>
    <definedName name="_xlnm.Print_Area" localSheetId="1">'Выбор норм'!$A1:$L22</definedName>
    <definedName name="_xlnm.Print_Titles" localSheetId="1">'Выбор норм'!$1:$8</definedName>
    <definedName name="_xlnm.Print_Area" localSheetId="2">'Проверка ресурсов'!$A1:$J21</definedName>
    <definedName name="_xlnm.Print_Titles" localSheetId="2">'Проверка ресурсов'!$1:$8</definedName>
  </definedNames>
  <calcPr calcId="171027" fullCalcOnLoad="1"/>
</workbook>
</file>

<file path=xl/sharedStrings.xml><?xml version="1.0" encoding="utf-8"?>
<sst xmlns="http://schemas.openxmlformats.org/spreadsheetml/2006/main" count="176" uniqueCount="115">
  <si>
    <t>Покрытия полов: исходные объёмы</t>
  </si>
  <si>
    <t>Учебный пример, числа условные.</t>
  </si>
  <si>
    <t>Дата проверки</t>
  </si>
  <si>
    <t>Объект</t>
  </si>
  <si>
    <t>Административное здание</t>
  </si>
  <si>
    <t>Версия проекта</t>
  </si>
  <si>
    <t>Автор ВОР</t>
  </si>
  <si>
    <t>№</t>
  </si>
  <si>
    <t>Помещение</t>
  </si>
  <si>
    <t>Работа</t>
  </si>
  <si>
    <t>Материал</t>
  </si>
  <si>
    <t>Крепление</t>
  </si>
  <si>
    <t>Сварка</t>
  </si>
  <si>
    <t>Заведение на стены</t>
  </si>
  <si>
    <t>Основание</t>
  </si>
  <si>
    <t>Площадь</t>
  </si>
  <si>
    <t>Ед. изм.</t>
  </si>
  <si>
    <t>Источник объёма</t>
  </si>
  <si>
    <t>Проверка сметчиком</t>
  </si>
  <si>
    <t>Зал и кабинет</t>
  </si>
  <si>
    <t>Разборка линолеума под новый паркет</t>
  </si>
  <si>
    <t>Старый линолеум</t>
  </si>
  <si>
    <t>Снятие</t>
  </si>
  <si>
    <t>Не применяется</t>
  </si>
  <si>
    <t>Не задано</t>
  </si>
  <si>
    <t>Очистка входит в разборку</t>
  </si>
  <si>
    <t>м²</t>
  </si>
  <si>
    <t>Учебная ВОР</t>
  </si>
  <si>
    <t>Проверить</t>
  </si>
  <si>
    <t>Зал</t>
  </si>
  <si>
    <t>Устройство покрытия из паркетных досок</t>
  </si>
  <si>
    <t>Паркетные доски</t>
  </si>
  <si>
    <t>Гвозди</t>
  </si>
  <si>
    <t>Нет</t>
  </si>
  <si>
    <t>Подготовлено по проекту</t>
  </si>
  <si>
    <t>Сопоставить ремонтную норму</t>
  </si>
  <si>
    <t>Кабинет</t>
  </si>
  <si>
    <t>Устройство штучного паркета без жилок</t>
  </si>
  <si>
    <t>Штучный паркет</t>
  </si>
  <si>
    <t>Коридор</t>
  </si>
  <si>
    <t>Ремонт линолеума, участки свыше 1 до 5 м²</t>
  </si>
  <si>
    <t>Линолеум для заплаток</t>
  </si>
  <si>
    <t>Мастика</t>
  </si>
  <si>
    <t>Не задана</t>
  </si>
  <si>
    <t>Очистка входит в ремонт</t>
  </si>
  <si>
    <t>Снятие отдельно не добавлять</t>
  </si>
  <si>
    <t>Замена и ремонт в примере, м²</t>
  </si>
  <si>
    <t>Разборка в примере, м²</t>
  </si>
  <si>
    <t>Новый паркет минус разборка, м²</t>
  </si>
  <si>
    <t>Новые строки 13 по 17 заполняют отдельно. Баланс выше относится к четырём строкам примера.</t>
  </si>
  <si>
    <t>Покрытия полов: выбор и количество норм</t>
  </si>
  <si>
    <t>Редакция</t>
  </si>
  <si>
    <t>ФСНБ-2022</t>
  </si>
  <si>
    <t>Проверка</t>
  </si>
  <si>
    <t>Состав и условия сверить перед утверждением</t>
  </si>
  <si>
    <t>№ ВОР</t>
  </si>
  <si>
    <t>База</t>
  </si>
  <si>
    <t>Шифр</t>
  </si>
  <si>
    <t>Наименование нормы</t>
  </si>
  <si>
    <t>Площадь, м²</t>
  </si>
  <si>
    <t>Измеритель, м²</t>
  </si>
  <si>
    <t>Количество нормы</t>
  </si>
  <si>
    <t>Основание выбора</t>
  </si>
  <si>
    <t>Включённые операции</t>
  </si>
  <si>
    <t>Статус</t>
  </si>
  <si>
    <t>ФИО сметчика</t>
  </si>
  <si>
    <t>ГЭСНр</t>
  </si>
  <si>
    <t>57-01-002-01</t>
  </si>
  <si>
    <t>Разборка покрытий полов: из линолеума и релина</t>
  </si>
  <si>
    <t>Снятие линолеума</t>
  </si>
  <si>
    <t>Разборка, очистка, укладка материалов на площадке</t>
  </si>
  <si>
    <t>Подобрано</t>
  </si>
  <si>
    <t>57-01-012-02</t>
  </si>
  <si>
    <t>Устройство паркетного покрытия: из паркетных досок на гвоздях</t>
  </si>
  <si>
    <t>Паркетные доски, гвозди; ремонтный состав проверить</t>
  </si>
  <si>
    <t>Подготовка основания, укладка на гвоздях, пригонка и прирезка</t>
  </si>
  <si>
    <t>57-01-012-01</t>
  </si>
  <si>
    <t>Устройство паркетного покрытия: из штучного паркета без жилок на гвоздях</t>
  </si>
  <si>
    <t>Штучный паркет, гвозди; ремонтный состав проверить</t>
  </si>
  <si>
    <t>57-01-018-03</t>
  </si>
  <si>
    <t>Ремонт покрытий из линолеума при площади ремонта свыше 1 до 5 м²</t>
  </si>
  <si>
    <t>Суммарно 40 м²; каждый участок свыше 1 до 5 м²</t>
  </si>
  <si>
    <t>Обрезка, снятие, очистка, нарезка, мастика, прирезка, наклейка</t>
  </si>
  <si>
    <t>Уточнить</t>
  </si>
  <si>
    <t>Контроль количества разборки</t>
  </si>
  <si>
    <t>Количество норм замены и ремонта</t>
  </si>
  <si>
    <t>Проверено ставят после сверки состава, ресурсов и условий применения.</t>
  </si>
  <si>
    <t>Покрытия полов: расход и проверка материалов</t>
  </si>
  <si>
    <t>Для своей строки ламината или мозаичного паркета введите площадь в жёлтую ячейку.</t>
  </si>
  <si>
    <t>Источник</t>
  </si>
  <si>
    <t>Приказ № 527/пр от 12.08.2026, приложение п. 1.9.1.3, таблица 11-01-034, стр. 208</t>
  </si>
  <si>
    <t>Официальная таблица расходов ресурсов</t>
  </si>
  <si>
    <t>Норма ГЭСН</t>
  </si>
  <si>
    <t>Код ресурса</t>
  </si>
  <si>
    <t>Расход на измеритель</t>
  </si>
  <si>
    <t>Ед. ресурса</t>
  </si>
  <si>
    <t>Своя площадь, м²</t>
  </si>
  <si>
    <t>Потребность</t>
  </si>
  <si>
    <t>Статус материала</t>
  </si>
  <si>
    <t>11-01-034-04</t>
  </si>
  <si>
    <t>12.2.07.02-0001</t>
  </si>
  <si>
    <t>Пенополиэтилен рулонный, толщина 2 мм</t>
  </si>
  <si>
    <t>Сверить с проектом</t>
  </si>
  <si>
    <t>11.2.03.02</t>
  </si>
  <si>
    <t>Покрытие напольное ламинированное</t>
  </si>
  <si>
    <t>11-01-034-02</t>
  </si>
  <si>
    <t>11.2.10.01</t>
  </si>
  <si>
    <t>Паркет мозаичный</t>
  </si>
  <si>
    <t>Уточнить расход</t>
  </si>
  <si>
    <t>Заполнить по применяемой норме</t>
  </si>
  <si>
    <t>Основные материалы сверены</t>
  </si>
  <si>
    <t>Подложка не повторяется</t>
  </si>
  <si>
    <t>Грунтовка и сварка не повторяются</t>
  </si>
  <si>
    <t>Циклевка и шлифование не повторяются</t>
  </si>
  <si>
    <t>Редакция нормы соответствует расчёту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</si>
</sst>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4" x14ac:knownFonts="1">
    <font>
      <color theme="1"/>
      <family val="2"/>
      <scheme val="minor"/>
      <sz val="11"/>
      <name val="Calibri"/>
    </font>
    <font>
      <b/>
      <color rgb="FF49352C"/>
      <sz val="14"/>
      <name val="Arial"/>
    </font>
    <font>
      <color rgb="FF49352C"/>
      <sz val="10"/>
      <name val="Arial"/>
    </font>
    <font>
      <b/>
      <color rgb="FFFFFFFF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3CE"/>
      </patternFill>
    </fill>
    <fill>
      <patternFill patternType="solid">
        <fgColor rgb="FF49352C"/>
      </patternFill>
    </fill>
    <fill>
      <patternFill patternType="solid">
        <fgColor rgb="FFF6F2EC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0C8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ecd1676e-eb24-4774-a663-4a6cfcfea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3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19" customWidth="1"/>
    <col min="3" max="3" width="33" customWidth="1"/>
    <col min="4" max="4" width="24" customWidth="1"/>
    <col min="5" max="6" width="14" customWidth="1"/>
    <col min="7" max="7" width="16" customWidth="1"/>
    <col min="8" max="8" width="24" customWidth="1"/>
    <col min="9" max="9" width="12" customWidth="1"/>
    <col min="10" max="10" width="10" customWidth="1"/>
    <col min="11" max="11" width="19" customWidth="1"/>
    <col min="12" max="12" width="24" customWidth="1"/>
  </cols>
  <sheetData>
    <row r="2" ht="26" customHeight="1" spans="1:1" x14ac:dyDescent="0.25">
      <c r="A2" s="1" t="s">
        <v>0</v>
      </c>
    </row>
    <row r="3" spans="1:1" x14ac:dyDescent="0.25">
      <c r="A3" s="2" t="s">
        <v>1</v>
      </c>
    </row>
    <row r="4" spans="3:4" x14ac:dyDescent="0.25">
      <c r="C4" s="2" t="s">
        <v>2</v>
      </c>
      <c r="D4" s="3">
        <v>46302</v>
      </c>
    </row>
    <row r="5" spans="3:6" x14ac:dyDescent="0.25">
      <c r="C5" s="2" t="s">
        <v>3</v>
      </c>
      <c r="D5" s="2" t="s">
        <v>4</v>
      </c>
      <c r="E5" s="2"/>
      <c r="F5" s="2"/>
    </row>
    <row r="6" spans="3:8" x14ac:dyDescent="0.25">
      <c r="C6" s="2" t="s">
        <v>5</v>
      </c>
      <c r="D6" s="4"/>
      <c r="G6" s="2" t="s">
        <v>6</v>
      </c>
      <c r="H6" s="4"/>
    </row>
    <row r="8" ht="44" customHeight="1" spans="1:12" x14ac:dyDescent="0.25">
      <c r="A8" s="5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  <c r="I8" s="5" t="s">
        <v>15</v>
      </c>
      <c r="J8" s="5" t="s">
        <v>16</v>
      </c>
      <c r="K8" s="5" t="s">
        <v>17</v>
      </c>
      <c r="L8" s="5" t="s">
        <v>18</v>
      </c>
    </row>
    <row r="9" ht="58" customHeight="1" spans="1:12" x14ac:dyDescent="0.25">
      <c r="A9" s="6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8">
        <v>180</v>
      </c>
      <c r="J9" s="7" t="s">
        <v>26</v>
      </c>
      <c r="K9" s="7" t="s">
        <v>27</v>
      </c>
      <c r="L9" s="7" t="s">
        <v>28</v>
      </c>
    </row>
    <row r="10" ht="58" customHeight="1" spans="1:12" x14ac:dyDescent="0.25">
      <c r="A10" s="9">
        <v>2</v>
      </c>
      <c r="B10" s="10" t="s">
        <v>29</v>
      </c>
      <c r="C10" s="10" t="s">
        <v>30</v>
      </c>
      <c r="D10" s="10" t="s">
        <v>31</v>
      </c>
      <c r="E10" s="10" t="s">
        <v>32</v>
      </c>
      <c r="F10" s="10" t="s">
        <v>23</v>
      </c>
      <c r="G10" s="10" t="s">
        <v>33</v>
      </c>
      <c r="H10" s="10" t="s">
        <v>34</v>
      </c>
      <c r="I10" s="8">
        <v>120</v>
      </c>
      <c r="J10" s="10" t="s">
        <v>26</v>
      </c>
      <c r="K10" s="10" t="s">
        <v>27</v>
      </c>
      <c r="L10" s="10" t="s">
        <v>35</v>
      </c>
    </row>
    <row r="11" ht="58" customHeight="1" spans="1:12" x14ac:dyDescent="0.25">
      <c r="A11" s="6">
        <v>3</v>
      </c>
      <c r="B11" s="7" t="s">
        <v>36</v>
      </c>
      <c r="C11" s="7" t="s">
        <v>37</v>
      </c>
      <c r="D11" s="7" t="s">
        <v>38</v>
      </c>
      <c r="E11" s="7" t="s">
        <v>32</v>
      </c>
      <c r="F11" s="7" t="s">
        <v>23</v>
      </c>
      <c r="G11" s="7" t="s">
        <v>33</v>
      </c>
      <c r="H11" s="7" t="s">
        <v>34</v>
      </c>
      <c r="I11" s="8">
        <v>60</v>
      </c>
      <c r="J11" s="7" t="s">
        <v>26</v>
      </c>
      <c r="K11" s="7" t="s">
        <v>27</v>
      </c>
      <c r="L11" s="7" t="s">
        <v>35</v>
      </c>
    </row>
    <row r="12" ht="58" customHeight="1" spans="1:12" x14ac:dyDescent="0.25">
      <c r="A12" s="9">
        <v>4</v>
      </c>
      <c r="B12" s="10" t="s">
        <v>39</v>
      </c>
      <c r="C12" s="10" t="s">
        <v>40</v>
      </c>
      <c r="D12" s="10" t="s">
        <v>41</v>
      </c>
      <c r="E12" s="10" t="s">
        <v>42</v>
      </c>
      <c r="F12" s="10" t="s">
        <v>43</v>
      </c>
      <c r="G12" s="10" t="s">
        <v>33</v>
      </c>
      <c r="H12" s="10" t="s">
        <v>44</v>
      </c>
      <c r="I12" s="8">
        <v>40</v>
      </c>
      <c r="J12" s="10" t="s">
        <v>26</v>
      </c>
      <c r="K12" s="10" t="s">
        <v>27</v>
      </c>
      <c r="L12" s="10" t="s">
        <v>45</v>
      </c>
    </row>
    <row r="13" ht="32" customHeight="1" spans="1:12" x14ac:dyDescent="0.25">
      <c r="A13" s="6">
        <v>5</v>
      </c>
      <c r="B13" s="7"/>
      <c r="C13" s="7"/>
      <c r="D13" s="7"/>
      <c r="E13" s="7"/>
      <c r="F13" s="7"/>
      <c r="G13" s="7"/>
      <c r="H13" s="7"/>
      <c r="I13" s="11"/>
      <c r="J13" s="7" t="s">
        <v>26</v>
      </c>
      <c r="K13" s="7"/>
      <c r="L13" s="7"/>
    </row>
    <row r="14" ht="32" customHeight="1" spans="1:12" x14ac:dyDescent="0.25">
      <c r="A14" s="9">
        <v>6</v>
      </c>
      <c r="B14" s="10"/>
      <c r="C14" s="10"/>
      <c r="D14" s="10"/>
      <c r="E14" s="10"/>
      <c r="F14" s="10"/>
      <c r="G14" s="10"/>
      <c r="H14" s="10"/>
      <c r="I14" s="11"/>
      <c r="J14" s="10" t="s">
        <v>26</v>
      </c>
      <c r="K14" s="10"/>
      <c r="L14" s="10"/>
    </row>
    <row r="15" ht="32" customHeight="1" spans="1:12" x14ac:dyDescent="0.25">
      <c r="A15" s="6">
        <v>7</v>
      </c>
      <c r="B15" s="7"/>
      <c r="C15" s="7"/>
      <c r="D15" s="7"/>
      <c r="E15" s="7"/>
      <c r="F15" s="7"/>
      <c r="G15" s="7"/>
      <c r="H15" s="7"/>
      <c r="I15" s="11"/>
      <c r="J15" s="7" t="s">
        <v>26</v>
      </c>
      <c r="K15" s="7"/>
      <c r="L15" s="7"/>
    </row>
    <row r="16" ht="32" customHeight="1" spans="1:12" x14ac:dyDescent="0.25">
      <c r="A16" s="9">
        <v>8</v>
      </c>
      <c r="B16" s="10"/>
      <c r="C16" s="10"/>
      <c r="D16" s="10"/>
      <c r="E16" s="10"/>
      <c r="F16" s="10"/>
      <c r="G16" s="10"/>
      <c r="H16" s="10"/>
      <c r="I16" s="11"/>
      <c r="J16" s="10" t="s">
        <v>26</v>
      </c>
      <c r="K16" s="10"/>
      <c r="L16" s="10"/>
    </row>
    <row r="17" ht="32" customHeight="1" spans="1:12" x14ac:dyDescent="0.25">
      <c r="A17" s="6">
        <v>9</v>
      </c>
      <c r="B17" s="7"/>
      <c r="C17" s="7"/>
      <c r="D17" s="7"/>
      <c r="E17" s="7"/>
      <c r="F17" s="7"/>
      <c r="G17" s="7"/>
      <c r="H17" s="7"/>
      <c r="I17" s="11"/>
      <c r="J17" s="7" t="s">
        <v>26</v>
      </c>
      <c r="K17" s="7"/>
      <c r="L17" s="7"/>
    </row>
    <row r="19" spans="3:9" x14ac:dyDescent="0.25">
      <c r="C19" s="2" t="s">
        <v>46</v>
      </c>
      <c r="I19" s="2">
        <f>SUM(I10:I12)</f>
        <v>220</v>
      </c>
    </row>
    <row r="20" spans="3:9" x14ac:dyDescent="0.25">
      <c r="C20" s="2" t="s">
        <v>47</v>
      </c>
      <c r="I20" s="2">
        <f>I9</f>
        <v>180</v>
      </c>
    </row>
    <row r="21" spans="3:9" x14ac:dyDescent="0.25">
      <c r="C21" s="2" t="s">
        <v>48</v>
      </c>
      <c r="I21" s="2">
        <f>SUM(I10:I11)-I20</f>
        <v>0</v>
      </c>
    </row>
    <row r="23" ht="32" customHeight="1" spans="3:12" x14ac:dyDescent="0.25">
      <c r="C23" s="12" t="s">
        <v>49</v>
      </c>
      <c r="D23" s="12"/>
      <c r="E23" s="12"/>
      <c r="F23" s="12"/>
      <c r="G23" s="12"/>
      <c r="H23" s="12"/>
      <c r="I23" s="12"/>
      <c r="J23" s="12"/>
      <c r="K23" s="12"/>
      <c r="L23" s="12"/>
    </row>
  </sheetData>
  <autoFilter ref="A8:L17"/>
  <mergeCells count="2">
    <mergeCell ref="D5:F5"/>
    <mergeCell ref="C23:L23"/>
  </mergeCells>
  <dataValidations count="2">
    <dataValidation type="decimal" operator="greaterThanOrEqual" allowBlank="1" showErrorMessage="1" errorTitle="Площадь" error="Введите неотрицательное число." sqref="I10:I17">
      <formula1>0</formula1>
    </dataValidation>
    <dataValidation type="decimal" operator="greaterThanOrEqual" allowBlank="1" showErrorMessage="1" errorTitle="Площадь" error="Введите неотрицательное число." sqref="I9:I17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20" customWidth="1"/>
    <col min="4" max="4" width="38" customWidth="1"/>
    <col min="5" max="5" width="12" customWidth="1"/>
    <col min="6" max="7" width="14" customWidth="1"/>
    <col min="8" max="8" width="27" customWidth="1"/>
    <col min="9" max="9" width="32" customWidth="1"/>
    <col min="10" max="11" width="16" customWidth="1"/>
    <col min="12" max="12" width="22" customWidth="1"/>
  </cols>
  <sheetData>
    <row r="2" ht="26" customHeight="1" spans="1:1" x14ac:dyDescent="0.25">
      <c r="A2" s="1" t="s">
        <v>50</v>
      </c>
    </row>
    <row r="3" spans="1:1" x14ac:dyDescent="0.25">
      <c r="A3" s="2" t="s">
        <v>1</v>
      </c>
    </row>
    <row r="4" spans="3:4" x14ac:dyDescent="0.25">
      <c r="C4" s="2" t="s">
        <v>2</v>
      </c>
      <c r="D4" s="3">
        <v>46302</v>
      </c>
    </row>
    <row r="5" spans="4:5" x14ac:dyDescent="0.25">
      <c r="D5" s="2" t="s">
        <v>51</v>
      </c>
      <c r="E5" s="2" t="s">
        <v>52</v>
      </c>
    </row>
    <row r="6" spans="4:12" x14ac:dyDescent="0.25">
      <c r="D6" s="2" t="s">
        <v>53</v>
      </c>
      <c r="E6" s="2" t="s">
        <v>54</v>
      </c>
      <c r="F6" s="2"/>
      <c r="G6" s="2"/>
      <c r="H6" s="2"/>
      <c r="I6" s="2"/>
      <c r="J6" s="2"/>
      <c r="K6" s="2"/>
      <c r="L6" s="2"/>
    </row>
    <row r="8" ht="44" customHeight="1" spans="1:12" x14ac:dyDescent="0.25">
      <c r="A8" s="5" t="s">
        <v>55</v>
      </c>
      <c r="B8" s="5" t="s">
        <v>56</v>
      </c>
      <c r="C8" s="5" t="s">
        <v>57</v>
      </c>
      <c r="D8" s="5" t="s">
        <v>58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63</v>
      </c>
      <c r="J8" s="5" t="s">
        <v>64</v>
      </c>
      <c r="K8" s="5" t="s">
        <v>2</v>
      </c>
      <c r="L8" s="5" t="s">
        <v>65</v>
      </c>
    </row>
    <row r="9" ht="58" customHeight="1" spans="1:12" x14ac:dyDescent="0.25">
      <c r="A9" s="6">
        <v>1</v>
      </c>
      <c r="B9" s="7" t="s">
        <v>66</v>
      </c>
      <c r="C9" s="7" t="s">
        <v>67</v>
      </c>
      <c r="D9" s="7" t="s">
        <v>68</v>
      </c>
      <c r="E9" s="13">
        <f>'ВОР'!I9</f>
        <v>180</v>
      </c>
      <c r="F9" s="6">
        <v>100</v>
      </c>
      <c r="G9" s="13">
        <f>E9/F9</f>
        <v>1.8</v>
      </c>
      <c r="H9" s="7" t="s">
        <v>69</v>
      </c>
      <c r="I9" s="7" t="s">
        <v>70</v>
      </c>
      <c r="J9" s="14" t="s">
        <v>71</v>
      </c>
      <c r="K9" s="15"/>
      <c r="L9" s="14"/>
    </row>
    <row r="10" ht="58" customHeight="1" spans="1:12" x14ac:dyDescent="0.25">
      <c r="A10" s="9">
        <v>2</v>
      </c>
      <c r="B10" s="10" t="s">
        <v>66</v>
      </c>
      <c r="C10" s="10" t="s">
        <v>72</v>
      </c>
      <c r="D10" s="10" t="s">
        <v>73</v>
      </c>
      <c r="E10" s="16">
        <f>'ВОР'!I10</f>
        <v>120</v>
      </c>
      <c r="F10" s="9">
        <v>100</v>
      </c>
      <c r="G10" s="16">
        <f>E10/F10</f>
        <v>1.2</v>
      </c>
      <c r="H10" s="10" t="s">
        <v>74</v>
      </c>
      <c r="I10" s="10" t="s">
        <v>75</v>
      </c>
      <c r="J10" s="14" t="s">
        <v>71</v>
      </c>
      <c r="K10" s="15"/>
      <c r="L10" s="14"/>
    </row>
    <row r="11" ht="58" customHeight="1" spans="1:12" x14ac:dyDescent="0.25">
      <c r="A11" s="6">
        <v>3</v>
      </c>
      <c r="B11" s="7" t="s">
        <v>66</v>
      </c>
      <c r="C11" s="7" t="s">
        <v>76</v>
      </c>
      <c r="D11" s="7" t="s">
        <v>77</v>
      </c>
      <c r="E11" s="13">
        <f>'ВОР'!I11</f>
        <v>60</v>
      </c>
      <c r="F11" s="6">
        <v>100</v>
      </c>
      <c r="G11" s="13">
        <f>E11/F11</f>
        <v>0.6</v>
      </c>
      <c r="H11" s="7" t="s">
        <v>78</v>
      </c>
      <c r="I11" s="7" t="s">
        <v>75</v>
      </c>
      <c r="J11" s="14" t="s">
        <v>71</v>
      </c>
      <c r="K11" s="15"/>
      <c r="L11" s="14"/>
    </row>
    <row r="12" ht="58" customHeight="1" spans="1:12" x14ac:dyDescent="0.25">
      <c r="A12" s="9">
        <v>4</v>
      </c>
      <c r="B12" s="10" t="s">
        <v>66</v>
      </c>
      <c r="C12" s="10" t="s">
        <v>79</v>
      </c>
      <c r="D12" s="10" t="s">
        <v>80</v>
      </c>
      <c r="E12" s="16">
        <f>'ВОР'!I12</f>
        <v>40</v>
      </c>
      <c r="F12" s="9">
        <v>100</v>
      </c>
      <c r="G12" s="16">
        <f>E12/F12</f>
        <v>0.4</v>
      </c>
      <c r="H12" s="10" t="s">
        <v>81</v>
      </c>
      <c r="I12" s="10" t="s">
        <v>82</v>
      </c>
      <c r="J12" s="14" t="s">
        <v>71</v>
      </c>
      <c r="K12" s="15"/>
      <c r="L12" s="14"/>
    </row>
    <row r="13" ht="32" customHeight="1" spans="1:12" x14ac:dyDescent="0.25">
      <c r="A13" s="6">
        <v>5</v>
      </c>
      <c r="B13" s="7"/>
      <c r="C13" s="7"/>
      <c r="D13" s="7"/>
      <c r="E13" s="13">
        <f>IF(COUNT('ВОР'!I13)=0,"",'ВОР'!I13)</f>
      </c>
      <c r="F13" s="7"/>
      <c r="G13" s="13">
        <f>IF(COUNT(E13:F13)&lt;2,"",E13/F13)</f>
      </c>
      <c r="H13" s="7"/>
      <c r="I13" s="7"/>
      <c r="J13" s="14" t="s">
        <v>83</v>
      </c>
      <c r="K13" s="15"/>
      <c r="L13" s="14"/>
    </row>
    <row r="14" ht="32" customHeight="1" spans="1:12" x14ac:dyDescent="0.25">
      <c r="A14" s="9">
        <v>6</v>
      </c>
      <c r="B14" s="10"/>
      <c r="C14" s="10"/>
      <c r="D14" s="10"/>
      <c r="E14" s="16">
        <f>IF(COUNT('ВОР'!I14)=0,"",'ВОР'!I14)</f>
      </c>
      <c r="F14" s="10"/>
      <c r="G14" s="16">
        <f>IF(COUNT(E14:F14)&lt;2,"",E14/F14)</f>
      </c>
      <c r="H14" s="10"/>
      <c r="I14" s="10"/>
      <c r="J14" s="14" t="s">
        <v>83</v>
      </c>
      <c r="K14" s="15"/>
      <c r="L14" s="14"/>
    </row>
    <row r="15" ht="32" customHeight="1" spans="1:12" x14ac:dyDescent="0.25">
      <c r="A15" s="6">
        <v>7</v>
      </c>
      <c r="B15" s="7"/>
      <c r="C15" s="7"/>
      <c r="D15" s="7"/>
      <c r="E15" s="13">
        <f>IF(COUNT('ВОР'!I15)=0,"",'ВОР'!I15)</f>
      </c>
      <c r="F15" s="7"/>
      <c r="G15" s="13">
        <f>IF(COUNT(E15:F15)&lt;2,"",E15/F15)</f>
      </c>
      <c r="H15" s="7"/>
      <c r="I15" s="7"/>
      <c r="J15" s="14" t="s">
        <v>83</v>
      </c>
      <c r="K15" s="15"/>
      <c r="L15" s="14"/>
    </row>
    <row r="16" ht="32" customHeight="1" spans="1:12" x14ac:dyDescent="0.25">
      <c r="A16" s="9">
        <v>8</v>
      </c>
      <c r="B16" s="10"/>
      <c r="C16" s="10"/>
      <c r="D16" s="10"/>
      <c r="E16" s="16">
        <f>IF(COUNT('ВОР'!I16)=0,"",'ВОР'!I16)</f>
      </c>
      <c r="F16" s="10"/>
      <c r="G16" s="16">
        <f>IF(COUNT(E16:F16)&lt;2,"",E16/F16)</f>
      </c>
      <c r="H16" s="10"/>
      <c r="I16" s="10"/>
      <c r="J16" s="14" t="s">
        <v>83</v>
      </c>
      <c r="K16" s="15"/>
      <c r="L16" s="14"/>
    </row>
    <row r="17" ht="32" customHeight="1" spans="1:12" x14ac:dyDescent="0.25">
      <c r="A17" s="6">
        <v>9</v>
      </c>
      <c r="B17" s="7"/>
      <c r="C17" s="7"/>
      <c r="D17" s="7"/>
      <c r="E17" s="13">
        <f>IF(COUNT('ВОР'!I17)=0,"",'ВОР'!I17)</f>
      </c>
      <c r="F17" s="7"/>
      <c r="G17" s="13">
        <f>IF(COUNT(E17:F17)&lt;2,"",E17/F17)</f>
      </c>
      <c r="H17" s="7"/>
      <c r="I17" s="7"/>
      <c r="J17" s="14" t="s">
        <v>83</v>
      </c>
      <c r="K17" s="15"/>
      <c r="L17" s="14"/>
    </row>
    <row r="19" spans="4:7" x14ac:dyDescent="0.25">
      <c r="D19" s="2" t="s">
        <v>84</v>
      </c>
      <c r="G19" s="2">
        <f>G9</f>
        <v>1.8</v>
      </c>
    </row>
    <row r="20" spans="4:7" x14ac:dyDescent="0.25">
      <c r="D20" s="2" t="s">
        <v>85</v>
      </c>
      <c r="G20" s="2">
        <f>SUM(G10:G12)</f>
        <v>2.2</v>
      </c>
    </row>
    <row r="22" ht="26" customHeight="1" spans="4:12" x14ac:dyDescent="0.25">
      <c r="D22" s="2" t="s">
        <v>86</v>
      </c>
      <c r="E22" s="2"/>
      <c r="F22" s="2"/>
      <c r="G22" s="2"/>
      <c r="H22" s="2"/>
      <c r="I22" s="2"/>
      <c r="J22" s="2"/>
      <c r="K22" s="2"/>
      <c r="L22" s="2"/>
    </row>
  </sheetData>
  <autoFilter ref="A8:L17"/>
  <mergeCells count="2">
    <mergeCell ref="E6:L6"/>
    <mergeCell ref="D22:L22"/>
  </mergeCells>
  <dataValidations count="2">
    <dataValidation type="list" sqref="J10:J17">
      <formula1>"Подобрано,Уточнить,Проверено"</formula1>
    </dataValidation>
    <dataValidation type="list" sqref="J9:J17">
      <formula1>"Подобрано,Уточнить,Проверено"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workbookViewId="0" showGridLines="0">
      <pane xSplit="1" ySplit="8" topLeftCell="B9" activePane="bottomRight" state="frozen"/>
      <selection pane="bottomRight"/>
    </sheetView>
  </sheetViews>
  <sheetFormatPr defaultRowHeight="15" outlineLevelRow="0" outlineLevelCol="0" x14ac:dyDescent="55"/>
  <cols>
    <col min="1" max="1" width="19" customWidth="1"/>
    <col min="2" max="2" width="23" customWidth="1"/>
    <col min="3" max="3" width="42" customWidth="1"/>
    <col min="4" max="4" width="15" customWidth="1"/>
    <col min="5" max="5" width="12" customWidth="1"/>
    <col min="6" max="8" width="16" customWidth="1"/>
    <col min="9" max="9" width="22" customWidth="1"/>
    <col min="10" max="10" width="26" customWidth="1"/>
  </cols>
  <sheetData>
    <row r="2" ht="26" customHeight="1" spans="1:1" x14ac:dyDescent="0.25">
      <c r="A2" s="1" t="s">
        <v>87</v>
      </c>
    </row>
    <row r="3" ht="30" customHeight="1" spans="1:10" x14ac:dyDescent="0.25">
      <c r="A3" s="2" t="s">
        <v>88</v>
      </c>
      <c r="B3" s="2"/>
      <c r="C3" s="2"/>
      <c r="D3" s="2"/>
      <c r="E3" s="2"/>
      <c r="F3" s="2"/>
      <c r="G3" s="2"/>
      <c r="H3" s="2"/>
      <c r="I3" s="2"/>
      <c r="J3" s="2"/>
    </row>
    <row r="4" spans="3:7" x14ac:dyDescent="0.25">
      <c r="C4" s="2" t="s">
        <v>2</v>
      </c>
      <c r="D4" s="3">
        <v>46302</v>
      </c>
      <c r="F4" s="2" t="s">
        <v>60</v>
      </c>
      <c r="G4" s="2">
        <v>100</v>
      </c>
    </row>
    <row r="5" spans="1:10" x14ac:dyDescent="0.25">
      <c r="A5" s="2" t="s">
        <v>89</v>
      </c>
      <c r="B5" s="2" t="s">
        <v>90</v>
      </c>
      <c r="C5" s="2"/>
      <c r="D5" s="2"/>
      <c r="E5" s="2"/>
      <c r="F5" s="2"/>
      <c r="G5" s="2"/>
      <c r="H5" s="2"/>
      <c r="I5" s="2"/>
      <c r="J5" s="2"/>
    </row>
    <row r="6" spans="2:2" x14ac:dyDescent="0.25">
      <c r="B6" s="2" t="s">
        <v>91</v>
      </c>
    </row>
    <row r="8" ht="44" customHeight="1" spans="1:10" x14ac:dyDescent="0.25">
      <c r="A8" s="5" t="s">
        <v>92</v>
      </c>
      <c r="B8" s="5" t="s">
        <v>93</v>
      </c>
      <c r="C8" s="5" t="s">
        <v>10</v>
      </c>
      <c r="D8" s="5" t="s">
        <v>94</v>
      </c>
      <c r="E8" s="5" t="s">
        <v>95</v>
      </c>
      <c r="F8" s="5" t="s">
        <v>96</v>
      </c>
      <c r="G8" s="5" t="s">
        <v>61</v>
      </c>
      <c r="H8" s="5" t="s">
        <v>97</v>
      </c>
      <c r="I8" s="5" t="s">
        <v>98</v>
      </c>
      <c r="J8" s="5" t="s">
        <v>18</v>
      </c>
    </row>
    <row r="9" ht="58" customHeight="1" spans="1:10" x14ac:dyDescent="0.25">
      <c r="A9" s="7" t="s">
        <v>99</v>
      </c>
      <c r="B9" s="7" t="s">
        <v>100</v>
      </c>
      <c r="C9" s="7" t="s">
        <v>101</v>
      </c>
      <c r="D9" s="13">
        <v>105</v>
      </c>
      <c r="E9" s="7" t="s">
        <v>26</v>
      </c>
      <c r="F9" s="11"/>
      <c r="G9" s="13">
        <f>IF(COUNT(F9)=0,"",F9/$G$4)</f>
      </c>
      <c r="H9" s="13">
        <f>IF(COUNT(G9)=0,"",D9*G9)</f>
      </c>
      <c r="I9" s="14" t="s">
        <v>102</v>
      </c>
      <c r="J9" s="14"/>
    </row>
    <row r="10" ht="58" customHeight="1" spans="1:10" x14ac:dyDescent="0.25">
      <c r="A10" s="10" t="s">
        <v>99</v>
      </c>
      <c r="B10" s="10" t="s">
        <v>103</v>
      </c>
      <c r="C10" s="10" t="s">
        <v>104</v>
      </c>
      <c r="D10" s="16">
        <v>102.5</v>
      </c>
      <c r="E10" s="10" t="s">
        <v>26</v>
      </c>
      <c r="F10" s="11"/>
      <c r="G10" s="16">
        <f>IF(COUNT(F10)=0,"",F10/$G$4)</f>
      </c>
      <c r="H10" s="16">
        <f>IF(COUNT(G10)=0,"",D10*G10)</f>
      </c>
      <c r="I10" s="14" t="s">
        <v>102</v>
      </c>
      <c r="J10" s="14"/>
    </row>
    <row r="11" ht="58" customHeight="1" spans="1:10" x14ac:dyDescent="0.25">
      <c r="A11" s="7" t="s">
        <v>105</v>
      </c>
      <c r="B11" s="7" t="s">
        <v>106</v>
      </c>
      <c r="C11" s="7" t="s">
        <v>107</v>
      </c>
      <c r="D11" s="13">
        <v>102</v>
      </c>
      <c r="E11" s="7" t="s">
        <v>26</v>
      </c>
      <c r="F11" s="11"/>
      <c r="G11" s="13">
        <f>IF(COUNT(F11)=0,"",F11/$G$4)</f>
      </c>
      <c r="H11" s="13">
        <f>IF(COUNT(G11)=0,"",D11*G11)</f>
      </c>
      <c r="I11" s="14" t="s">
        <v>102</v>
      </c>
      <c r="J11" s="14"/>
    </row>
    <row r="12" ht="58" customHeight="1" spans="1:10" x14ac:dyDescent="0.25">
      <c r="A12" s="10" t="s">
        <v>76</v>
      </c>
      <c r="B12" s="10"/>
      <c r="C12" s="10" t="s">
        <v>38</v>
      </c>
      <c r="D12" s="11"/>
      <c r="E12" s="10" t="s">
        <v>26</v>
      </c>
      <c r="F12" s="16">
        <f>'ВОР'!I11</f>
        <v>60</v>
      </c>
      <c r="G12" s="16">
        <f>'Выбор норм'!G11</f>
        <v>0.6</v>
      </c>
      <c r="H12" s="16">
        <f>IF(COUNT(D12)=0,"",D12*G12)</f>
      </c>
      <c r="I12" s="14" t="s">
        <v>108</v>
      </c>
      <c r="J12" s="14" t="s">
        <v>109</v>
      </c>
    </row>
    <row r="13" ht="58" customHeight="1" spans="1:10" x14ac:dyDescent="0.25">
      <c r="A13" s="7" t="s">
        <v>72</v>
      </c>
      <c r="B13" s="7"/>
      <c r="C13" s="7" t="s">
        <v>31</v>
      </c>
      <c r="D13" s="11"/>
      <c r="E13" s="7" t="s">
        <v>26</v>
      </c>
      <c r="F13" s="13">
        <f>'ВОР'!I10</f>
        <v>120</v>
      </c>
      <c r="G13" s="13">
        <f>'Выбор норм'!G10</f>
        <v>1.2</v>
      </c>
      <c r="H13" s="13">
        <f>IF(COUNT(D13)=0,"",D13*G13)</f>
      </c>
      <c r="I13" s="14" t="s">
        <v>108</v>
      </c>
      <c r="J13" s="14" t="s">
        <v>109</v>
      </c>
    </row>
    <row r="14" ht="58" customHeight="1" spans="1:10" x14ac:dyDescent="0.25">
      <c r="A14" s="10" t="s">
        <v>79</v>
      </c>
      <c r="B14" s="10"/>
      <c r="C14" s="10" t="s">
        <v>41</v>
      </c>
      <c r="D14" s="11"/>
      <c r="E14" s="10" t="s">
        <v>26</v>
      </c>
      <c r="F14" s="16">
        <f>'ВОР'!I12</f>
        <v>40</v>
      </c>
      <c r="G14" s="16">
        <f>'Выбор норм'!G12</f>
        <v>0.4</v>
      </c>
      <c r="H14" s="16">
        <f>IF(COUNT(D14)=0,"",D14*G14)</f>
      </c>
      <c r="I14" s="14" t="s">
        <v>108</v>
      </c>
      <c r="J14" s="14" t="s">
        <v>109</v>
      </c>
    </row>
    <row r="17" ht="24" customHeight="1" spans="3:9" x14ac:dyDescent="0.25">
      <c r="C17" s="2" t="s">
        <v>110</v>
      </c>
      <c r="D17" s="2"/>
      <c r="E17" s="2"/>
      <c r="F17" s="2"/>
      <c r="I17" s="17" t="s">
        <v>28</v>
      </c>
    </row>
    <row r="18" ht="24" customHeight="1" spans="3:9" x14ac:dyDescent="0.25">
      <c r="C18" s="2" t="s">
        <v>111</v>
      </c>
      <c r="D18" s="2"/>
      <c r="E18" s="2"/>
      <c r="F18" s="2"/>
      <c r="I18" s="17" t="s">
        <v>28</v>
      </c>
    </row>
    <row r="19" ht="24" customHeight="1" spans="3:9" x14ac:dyDescent="0.25">
      <c r="C19" s="2" t="s">
        <v>112</v>
      </c>
      <c r="D19" s="2"/>
      <c r="E19" s="2"/>
      <c r="F19" s="2"/>
      <c r="I19" s="17" t="s">
        <v>28</v>
      </c>
    </row>
    <row r="20" ht="24" customHeight="1" spans="3:9" x14ac:dyDescent="0.25">
      <c r="C20" s="2" t="s">
        <v>113</v>
      </c>
      <c r="D20" s="2"/>
      <c r="E20" s="2"/>
      <c r="F20" s="2"/>
      <c r="I20" s="17" t="s">
        <v>28</v>
      </c>
    </row>
    <row r="21" ht="24" customHeight="1" spans="3:9" x14ac:dyDescent="0.25">
      <c r="C21" s="2" t="s">
        <v>114</v>
      </c>
      <c r="D21" s="2"/>
      <c r="E21" s="2"/>
      <c r="F21" s="2"/>
      <c r="I21" s="17" t="s">
        <v>28</v>
      </c>
    </row>
  </sheetData>
  <autoFilter ref="A8:J14"/>
  <mergeCells count="7">
    <mergeCell ref="A3:J3"/>
    <mergeCell ref="B5:J5"/>
    <mergeCell ref="C17:F17"/>
    <mergeCell ref="C18:F18"/>
    <mergeCell ref="C19:F19"/>
    <mergeCell ref="C20:F20"/>
    <mergeCell ref="C21:F21"/>
  </mergeCells>
  <dataValidations count="1">
    <dataValidation type="list" sqref="I17:I21">
      <formula1>"Проверить,Да,Нет,Не применяется"</formula1>
    </dataValidation>
  </dataValidations>
  <hyperlinks>
    <hyperlink ref="B6" r:id="rId1"/>
  </hyperlink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</vt:lpstr>
      <vt:lpstr>Проверка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2026-10-07T05:49:32Z</dcterms:modified>
</cp:coreProperties>
</file>