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Сверка" state="visible" r:id="rId5"/>
    <sheet sheetId="3" name="Бригада" state="visible" r:id="rId6"/>
    <sheet sheetId="4" name="Источники" state="visible" r:id="rId7"/>
  </sheets>
  <definedNames>
    <definedName name="_xlnm.Print_Area" localSheetId="0">'Инструкция'!$A1:$A15</definedName>
    <definedName name="_xlnm.Print_Area" localSheetId="1">'Сверка'!$A1:$AA27</definedName>
    <definedName name="_xlnm.Print_Titles" localSheetId="1">'Сверка'!$A:$C,'Сверка'!$9:$9</definedName>
    <definedName name="_xlnm.Print_Area" localSheetId="2">'Бригада'!$A1:$C14</definedName>
    <definedName name="_xlnm.Print_Area" localSheetId="3">'Источники'!$A1:$H9</definedName>
  </definedNames>
  <calcPr calcId="171027" fullCalcOnLoad="1"/>
</workbook>
</file>

<file path=xl/sharedStrings.xml><?xml version="1.0" encoding="utf-8"?>
<sst xmlns="http://schemas.openxmlformats.org/spreadsheetml/2006/main" count="126" uniqueCount="89">
  <si>
    <t>Трудозатраты: бланк сверки</t>
  </si>
  <si>
    <t>Проверочная таблица, не утверждённая форма ЛСР. Без макросов. Янтарные ячейки предназначены для ввода, серые содержат формулы.</t>
  </si>
  <si>
    <t>1. Заполните объект, номер ЛСР или раздела, базу и редакцию, основание объёмов, дату и имя проверяющего. Одна строка соответствует одной позиции.</t>
  </si>
  <si>
    <t>2. Выберите один режим: «По норме» или «Готовые часы». В первом заполните объём, кратность, нормы труда и обоснованные коэффициенты.</t>
  </si>
  <si>
    <t>3. Для измерителя 100 м² кратность равна 100, физическая единица нормы равна м². Единицы объёма и нормы должны совпадать. Разряд работы не является множителем часов.</t>
  </si>
  <si>
    <t>4. В режиме «Готовые часы» заполните только готовое ЗТ и ЗТм, уже рассчитанные для позиции с коэффициентами. Повторное применение объёма и коэффициентов исключено формулой.</t>
  </si>
  <si>
    <t>Коэффициент 1 означает: условия для поправок не заданы. Для своего объекта подтвердите основания отдельно для рабочих и машинистов. Индекс цен к часам не применяют.</t>
  </si>
  <si>
    <t>Вводите число 0, только если отсутствие труда подтверждено. Пустые нормы, коэффициенты и часы ЛСР дают «нет данных». Ошибки единиц и отрицательные числа дают «проверьте данные».</t>
  </si>
  <si>
    <t>Сравнение: расчёт минус количество в ЛСР. Итог включает только строки с шифрами, одинаковый состав работ и охват раздела. Неполный расчёт не показывает полный итог.</t>
  </si>
  <si>
    <t>Считайте без промежуточного округления. Отображение часов: два знака. Для объяснения расхождений проверьте настройки округления сметной программы.</t>
  </si>
  <si>
    <t>Лист «Бригада»: оценка занятости однородной группы, не календарный график. Выберите рабочих, машинистов или отдельную группу. Часы машинистов нельзя делить на число каменщиков.</t>
  </si>
  <si>
    <t>Для отдельной группы укажите состав работ и её часы. Доступность техники, квалификация и технологические паузы учитываются отдельно.</t>
  </si>
  <si>
    <t>Учебный пример: объёмы 20 м³ и 60 м² условные; нормы ГЭСН взяты из сборника «Конструкции из кирпича и блоков». Высота этажа свыше 4 м, новое строительство.</t>
  </si>
  <si>
    <t>Сверка человеко-часов по позициям сметы</t>
  </si>
  <si>
    <t>Объект</t>
  </si>
  <si>
    <t>ЛСР / раздел</t>
  </si>
  <si>
    <t>База и редакция</t>
  </si>
  <si>
    <t>Основание объёмов</t>
  </si>
  <si>
    <t>Дата / проверил</t>
  </si>
  <si>
    <t>№</t>
  </si>
  <si>
    <t>Шифр ГЭСН</t>
  </si>
  <si>
    <t>Наименование работы</t>
  </si>
  <si>
    <t>Режим расчёта</t>
  </si>
  <si>
    <t>Физический объём</t>
  </si>
  <si>
    <t>Единица объёма</t>
  </si>
  <si>
    <t>Измеритель нормы</t>
  </si>
  <si>
    <t>Кратность измерителя</t>
  </si>
  <si>
    <t>Физическая единица нормы</t>
  </si>
  <si>
    <t>Количество измерителей</t>
  </si>
  <si>
    <t>Норма рабочих, чел.-ч</t>
  </si>
  <si>
    <t>Норма машинистов, чел.-ч</t>
  </si>
  <si>
    <t>Коэффициент к часам рабочих</t>
  </si>
  <si>
    <t>Основание коэффициента рабочих</t>
  </si>
  <si>
    <t>Коэффициент к часам машинистов</t>
  </si>
  <si>
    <t>Основание коэффициента машинистов</t>
  </si>
  <si>
    <t>Готовое ЗТ, чел.-ч</t>
  </si>
  <si>
    <t>Готовое ЗТм, чел.-ч</t>
  </si>
  <si>
    <t>Расчёт рабочих, чел.-ч</t>
  </si>
  <si>
    <t>Расчёт машинистов, чел.-ч</t>
  </si>
  <si>
    <t>Труд людей, чел.-ч</t>
  </si>
  <si>
    <t>Рабочие из ЛСР, чел.-ч</t>
  </si>
  <si>
    <t>Машинисты из ЛСР, чел.-ч</t>
  </si>
  <si>
    <t>Разница рабочих, чел.-ч</t>
  </si>
  <si>
    <t>Разница машинистов, чел.-ч</t>
  </si>
  <si>
    <t>Комментарий</t>
  </si>
  <si>
    <t>Источник нормы</t>
  </si>
  <si>
    <t>По норме</t>
  </si>
  <si>
    <t>Условия для поправок не заданы</t>
  </si>
  <si>
    <t>Итоги по заполненным позициям</t>
  </si>
  <si>
    <t>Шапка ЛСР, рабочие, чел.-ч</t>
  </si>
  <si>
    <t>Шапка ЛСР, машинисты, чел.-ч</t>
  </si>
  <si>
    <t>Общий труд людей: сумма рабочих и машинистов, без машино-часов</t>
  </si>
  <si>
    <t>Условная занятость выбранной группы</t>
  </si>
  <si>
    <t>Группа труда</t>
  </si>
  <si>
    <t>Рабочие</t>
  </si>
  <si>
    <t>Состав работ отдельной группы</t>
  </si>
  <si>
    <t>Часы отдельной группы, чел.-ч</t>
  </si>
  <si>
    <t>Выбранные часы, чел.-ч</t>
  </si>
  <si>
    <t>Численность группы, чел.</t>
  </si>
  <si>
    <t>Только специалисты выбранной группы, без повторного умножения часов.</t>
  </si>
  <si>
    <t>Продолжительность смены, ч</t>
  </si>
  <si>
    <t>Труд, чел.-дни</t>
  </si>
  <si>
    <t>Условные смены группы</t>
  </si>
  <si>
    <t>Оценка занятости, не календарный срок. Учитывайте паузы, квалификацию и технику.</t>
  </si>
  <si>
    <t>Целые смены, округление вверх</t>
  </si>
  <si>
    <t>Основания норм труда</t>
  </si>
  <si>
    <t>Шифр</t>
  </si>
  <si>
    <t>Документ и таблица</t>
  </si>
  <si>
    <t>Измеритель</t>
  </si>
  <si>
    <t>Рабочие, чел.-ч</t>
  </si>
  <si>
    <t>Машинисты, чел.-ч</t>
  </si>
  <si>
    <t>Первоисточник</t>
  </si>
  <si>
    <t>Проверено</t>
  </si>
  <si>
    <t>Примечание</t>
  </si>
  <si>
    <t>08-02-001-08</t>
  </si>
  <si>
    <t>ГЭСН 81-02-08-2022, таблица 08-02-001, печатная с. 893</t>
  </si>
  <si>
    <t>1 м³</t>
  </si>
  <si>
    <t>https://fgiscs.minstroyrf.ru/api/values/GetFileContent/b56b20d8-da66-492f-8b0a-1f2d234129a4</t>
  </si>
  <si>
    <t>Часы машинистов: отдельная строка 2 сборника; машино-часы не заменяют труд машинистов.</t>
  </si>
  <si>
    <t>08-02-002-02</t>
  </si>
  <si>
    <t>ГЭСН 81-02-08-2022, таблица 08-02-002, печатная с. 894</t>
  </si>
  <si>
    <t>100 м²</t>
  </si>
  <si>
    <t/>
  </si>
  <si>
    <t>Методика № 421/пр, пункты 47, 48, 52, приложения 2 и 3</t>
  </si>
  <si>
    <t>https://publication.pravo.gov.ru/document/0001202009240006</t>
  </si>
  <si>
    <t>С учётом изменений приказа № 55/пр от 30.01.2024</t>
  </si>
  <si>
    <t>Приказ Минстроя России № 55/пр от 30.01.2024</t>
  </si>
  <si>
    <t>https://publication.pravo.gov.ru/document/0001202403290009</t>
  </si>
  <si>
    <t>Раздельный учёт труда, назначение коэффициентов, формы ЛСР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</si>
</sst>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FF503427"/>
      <sz val="14"/>
      <name val="Arial"/>
    </font>
    <font>
      <color rgb="FF292421"/>
      <sz val="10"/>
      <name val="Arial"/>
    </font>
    <font>
      <b/>
      <color rgb="FF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03427"/>
      </patternFill>
    </fill>
    <fill>
      <patternFill patternType="solid">
        <fgColor rgb="FFFFF4D8"/>
      </patternFill>
    </fill>
    <fill>
      <patternFill patternType="solid">
        <fgColor rgb="FFF2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0" fontId="0" fillId="3" borderId="0" xfId="0" applyFill="1"/>
    <xf numFmtId="0" fontId="2" fillId="3" borderId="0" xfId="0" applyFont="1" applyFill="1" applyAlignment="1">
      <alignment horizontal="left" vertical="center" wrapText="1"/>
    </xf>
    <xf numFmtId="2" fontId="2" fillId="4" borderId="0" xfId="0" applyNumberFormat="1" applyFont="1" applyFill="1" applyAlignment="1">
      <alignment horizontal="right" vertical="center" wrapText="1"/>
    </xf>
    <xf numFmtId="2" fontId="2" fillId="3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" fontId="2" fillId="4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B22222"/>
      </font>
      <fill>
        <patternFill patternType="solid">
          <bgColor rgb="FFFF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5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2" ht="25" customHeight="1" spans="1:1" x14ac:dyDescent="0.25">
      <c r="A2" s="1" t="s">
        <v>0</v>
      </c>
    </row>
    <row r="4" ht="45" customHeight="1" spans="1:1" x14ac:dyDescent="0.25">
      <c r="A4" s="2" t="s">
        <v>1</v>
      </c>
    </row>
    <row r="5" ht="45" customHeight="1" spans="1:1" x14ac:dyDescent="0.25">
      <c r="A5" s="2" t="s">
        <v>2</v>
      </c>
    </row>
    <row r="6" ht="45" customHeight="1" spans="1:1" x14ac:dyDescent="0.25">
      <c r="A6" s="2" t="s">
        <v>3</v>
      </c>
    </row>
    <row r="7" ht="45" customHeight="1" spans="1:1" x14ac:dyDescent="0.25">
      <c r="A7" s="2" t="s">
        <v>4</v>
      </c>
    </row>
    <row r="8" ht="45" customHeight="1" spans="1:1" x14ac:dyDescent="0.25">
      <c r="A8" s="2" t="s">
        <v>5</v>
      </c>
    </row>
    <row r="9" ht="45" customHeight="1" spans="1:1" x14ac:dyDescent="0.25">
      <c r="A9" s="2" t="s">
        <v>6</v>
      </c>
    </row>
    <row r="10" ht="45" customHeight="1" spans="1:1" x14ac:dyDescent="0.25">
      <c r="A10" s="2" t="s">
        <v>7</v>
      </c>
    </row>
    <row r="11" ht="45" customHeight="1" spans="1:1" x14ac:dyDescent="0.25">
      <c r="A11" s="2" t="s">
        <v>8</v>
      </c>
    </row>
    <row r="12" ht="45" customHeight="1" spans="1:1" x14ac:dyDescent="0.25">
      <c r="A12" s="2" t="s">
        <v>9</v>
      </c>
    </row>
    <row r="13" ht="45" customHeight="1" spans="1:1" x14ac:dyDescent="0.25">
      <c r="A13" s="2" t="s">
        <v>10</v>
      </c>
    </row>
    <row r="14" ht="45" customHeight="1" spans="1:1" x14ac:dyDescent="0.25">
      <c r="A14" s="2" t="s">
        <v>11</v>
      </c>
    </row>
    <row r="15" ht="45" customHeight="1" spans="1:1" x14ac:dyDescent="0.25">
      <c r="A15" s="2" t="s">
        <v>12</v>
      </c>
    </row>
  </sheetData>
  <pageMargins left="0.25" right="0.25" top="0.4" bottom="0.4" header="0.2" footer="0.2"/>
  <pageSetup paperSize="8" orientation="landscape" fitToWidth="1" fitToHeight="0"/>
  <headerFooter>
    <oddFooter>Сверка трудозатрат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workbookViewId="0" showGridLines="0">
      <pane xSplit="3" ySplit="9" topLeftCell="D1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9" customWidth="1"/>
    <col min="3" max="3" width="48" customWidth="1"/>
    <col min="4" max="4" width="20" customWidth="1"/>
    <col min="5" max="5" width="15" customWidth="1"/>
    <col min="6" max="6" width="12" customWidth="1"/>
    <col min="7" max="7" width="17" customWidth="1"/>
    <col min="8" max="8" width="15" customWidth="1"/>
    <col min="9" max="11" width="16" customWidth="1"/>
    <col min="12" max="12" width="18" customWidth="1"/>
    <col min="13" max="13" width="17" customWidth="1"/>
    <col min="14" max="14" width="32" customWidth="1"/>
    <col min="15" max="15" width="17" customWidth="1"/>
    <col min="16" max="16" width="32" customWidth="1"/>
    <col min="17" max="25" width="18" customWidth="1"/>
    <col min="26" max="26" width="35" customWidth="1"/>
    <col min="27" max="27" width="55" customWidth="1"/>
  </cols>
  <sheetData>
    <row r="1" spans="2:25" x14ac:dyDescent="0.25"/>
    <row r="2" ht="25" customHeight="1" spans="1:1" x14ac:dyDescent="0.25">
      <c r="A2" s="1" t="s">
        <v>13</v>
      </c>
    </row>
    <row r="3" ht="30" customHeight="1" spans="2:14" x14ac:dyDescent="0.25">
      <c r="B3" s="2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2:14" x14ac:dyDescent="0.25">
      <c r="B4" s="2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30" customHeight="1" spans="2:14" x14ac:dyDescent="0.25">
      <c r="B5" s="2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30" customHeight="1" spans="2:14" x14ac:dyDescent="0.25">
      <c r="B6" s="2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30" customHeight="1" spans="2:14" x14ac:dyDescent="0.25">
      <c r="B7" s="2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9" ht="84" customHeight="1" spans="1:27" x14ac:dyDescent="0.25">
      <c r="A9" s="3" t="s">
        <v>19</v>
      </c>
      <c r="B9" s="3" t="s">
        <v>20</v>
      </c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 t="s">
        <v>28</v>
      </c>
      <c r="K9" s="3" t="s">
        <v>29</v>
      </c>
      <c r="L9" s="3" t="s">
        <v>30</v>
      </c>
      <c r="M9" s="3" t="s">
        <v>31</v>
      </c>
      <c r="N9" s="3" t="s">
        <v>32</v>
      </c>
      <c r="O9" s="3" t="s">
        <v>33</v>
      </c>
      <c r="P9" s="3" t="s">
        <v>34</v>
      </c>
      <c r="Q9" s="3" t="s">
        <v>35</v>
      </c>
      <c r="R9" s="3" t="s">
        <v>36</v>
      </c>
      <c r="S9" s="3" t="s">
        <v>37</v>
      </c>
      <c r="T9" s="3" t="s">
        <v>38</v>
      </c>
      <c r="U9" s="3" t="s">
        <v>39</v>
      </c>
      <c r="V9" s="3" t="s">
        <v>40</v>
      </c>
      <c r="W9" s="3" t="s">
        <v>41</v>
      </c>
      <c r="X9" s="3" t="s">
        <v>42</v>
      </c>
      <c r="Y9" s="3" t="s">
        <v>43</v>
      </c>
      <c r="Z9" s="3" t="s">
        <v>44</v>
      </c>
      <c r="AA9" s="3" t="s">
        <v>45</v>
      </c>
    </row>
    <row r="10" ht="66" customHeight="1" spans="1:27" x14ac:dyDescent="0.25">
      <c r="A10" s="4">
        <v>1</v>
      </c>
      <c r="B10" s="5"/>
      <c r="C10" s="5"/>
      <c r="D10" s="6" t="s">
        <v>46</v>
      </c>
      <c r="E10" s="5"/>
      <c r="F10" s="5"/>
      <c r="G10" s="5"/>
      <c r="H10" s="5"/>
      <c r="I10" s="5"/>
      <c r="J10" s="7" t="str">
        <f>IF(B10="","",IF(D10="Готовые часы","",IF(OR(COUNT(E10,H10)&lt;&gt;2,F10="",I10=""),"нет данных",IF(AND(E10&gt;=0,H10&gt;0,F10=I10),E10/H10,"проверьте данные"))))</f>
        <v/>
      </c>
      <c r="K10" s="5"/>
      <c r="L10" s="5"/>
      <c r="M10" s="8">
        <v>1</v>
      </c>
      <c r="N10" s="6" t="s">
        <v>47</v>
      </c>
      <c r="O10" s="8">
        <v>1</v>
      </c>
      <c r="P10" s="6" t="s">
        <v>47</v>
      </c>
      <c r="Q10" s="5"/>
      <c r="R10" s="5"/>
      <c r="S10" s="7" t="str">
        <f>IF(B10="","",IF(D10="Готовые часы",IF(COUNT(Q10)&lt;&gt;1,"нет данных",IF(Q10&gt;=0,Q10,"проверьте данные")),IF(D10&lt;&gt;"По норме","проверьте режим",IF(COUNT(J10,K10,M10)&lt;&gt;3,"нет данных",IF(AND(K10&gt;=0,M10&gt;=0),J10*K10*M10,"проверьте данные")))))</f>
        <v/>
      </c>
      <c r="T10" s="7" t="str">
        <f>IF(B10="","",IF(D10="Готовые часы",IF(COUNT(R10)&lt;&gt;1,"нет данных",IF(R10&gt;=0,R10,"проверьте данные")),IF(D10&lt;&gt;"По норме","проверьте режим",IF(COUNT(J10,L10,O10)&lt;&gt;3,"нет данных",IF(AND(L10&gt;=0,O10&gt;=0),J10*L10*O10,"проверьте данные")))))</f>
        <v/>
      </c>
      <c r="U10" s="7" t="str">
        <f>IF(B10="","",IF(COUNT(S10:T10)=2,SUM(S10:T10),"нет данных"))</f>
        <v/>
      </c>
      <c r="V10" s="5"/>
      <c r="W10" s="5"/>
      <c r="X10" s="7" t="str">
        <f>IF(B10="","",IF(COUNT(S10,V10)&lt;&gt;2,"нет данных",IF(V10&gt;=0,S10-V10,"проверьте данные")))</f>
        <v/>
      </c>
      <c r="Y10" s="7" t="str">
        <f>IF(B10="","",IF(COUNT(T10,W10)&lt;&gt;2,"нет данных",IF(W10&gt;=0,T10-W10,"проверьте данные")))</f>
        <v/>
      </c>
      <c r="Z10" s="5"/>
      <c r="AA10" s="5"/>
    </row>
    <row r="11" ht="66" customHeight="1" spans="1:27" x14ac:dyDescent="0.25">
      <c r="A11" s="4">
        <v>2</v>
      </c>
      <c r="B11" s="5"/>
      <c r="C11" s="5"/>
      <c r="D11" s="6" t="s">
        <v>46</v>
      </c>
      <c r="E11" s="5"/>
      <c r="F11" s="5"/>
      <c r="G11" s="5"/>
      <c r="H11" s="5"/>
      <c r="I11" s="5"/>
      <c r="J11" s="7" t="str">
        <f>IF(B11="","",IF(D11="Готовые часы","",IF(OR(COUNT(E11,H11)&lt;&gt;2,F11="",I11=""),"нет данных",IF(AND(E11&gt;=0,H11&gt;0,F11=I11),E11/H11,"проверьте данные"))))</f>
        <v/>
      </c>
      <c r="K11" s="5"/>
      <c r="L11" s="5"/>
      <c r="M11" s="8">
        <v>1</v>
      </c>
      <c r="N11" s="6" t="s">
        <v>47</v>
      </c>
      <c r="O11" s="8">
        <v>1</v>
      </c>
      <c r="P11" s="6" t="s">
        <v>47</v>
      </c>
      <c r="Q11" s="5"/>
      <c r="R11" s="5"/>
      <c r="S11" s="7" t="str">
        <f>IF(B11="","",IF(D11="Готовые часы",IF(COUNT(Q11)&lt;&gt;1,"нет данных",IF(Q11&gt;=0,Q11,"проверьте данные")),IF(D11&lt;&gt;"По норме","проверьте режим",IF(COUNT(J11,K11,M11)&lt;&gt;3,"нет данных",IF(AND(K11&gt;=0,M11&gt;=0),J11*K11*M11,"проверьте данные")))))</f>
        <v/>
      </c>
      <c r="T11" s="7" t="str">
        <f>IF(B11="","",IF(D11="Готовые часы",IF(COUNT(R11)&lt;&gt;1,"нет данных",IF(R11&gt;=0,R11,"проверьте данные")),IF(D11&lt;&gt;"По норме","проверьте режим",IF(COUNT(J11,L11,O11)&lt;&gt;3,"нет данных",IF(AND(L11&gt;=0,O11&gt;=0),J11*L11*O11,"проверьте данные")))))</f>
        <v/>
      </c>
      <c r="U11" s="7" t="str">
        <f>IF(B11="","",IF(COUNT(S11:T11)=2,SUM(S11:T11),"нет данных"))</f>
        <v/>
      </c>
      <c r="V11" s="5"/>
      <c r="W11" s="5"/>
      <c r="X11" s="7" t="str">
        <f>IF(B11="","",IF(COUNT(S11,V11)&lt;&gt;2,"нет данных",IF(V11&gt;=0,S11-V11,"проверьте данные")))</f>
        <v/>
      </c>
      <c r="Y11" s="7" t="str">
        <f>IF(B11="","",IF(COUNT(T11,W11)&lt;&gt;2,"нет данных",IF(W11&gt;=0,T11-W11,"проверьте данные")))</f>
        <v/>
      </c>
      <c r="Z11" s="5"/>
      <c r="AA11" s="5"/>
    </row>
    <row r="12" ht="66" customHeight="1" spans="1:27" x14ac:dyDescent="0.25">
      <c r="A12" s="4">
        <v>3</v>
      </c>
      <c r="B12" s="5"/>
      <c r="C12" s="5"/>
      <c r="D12" s="6" t="s">
        <v>46</v>
      </c>
      <c r="E12" s="5"/>
      <c r="F12" s="5"/>
      <c r="G12" s="5"/>
      <c r="H12" s="5"/>
      <c r="I12" s="5"/>
      <c r="J12" s="7" t="str">
        <f>IF(B12="","",IF(D12="Готовые часы","",IF(OR(COUNT(E12,H12)&lt;&gt;2,F12="",I12=""),"нет данных",IF(AND(E12&gt;=0,H12&gt;0,F12=I12),E12/H12,"проверьте данные"))))</f>
        <v/>
      </c>
      <c r="K12" s="5"/>
      <c r="L12" s="5"/>
      <c r="M12" s="8">
        <v>1</v>
      </c>
      <c r="N12" s="6" t="s">
        <v>47</v>
      </c>
      <c r="O12" s="8">
        <v>1</v>
      </c>
      <c r="P12" s="6" t="s">
        <v>47</v>
      </c>
      <c r="Q12" s="5"/>
      <c r="R12" s="5"/>
      <c r="S12" s="7" t="str">
        <f>IF(B12="","",IF(D12="Готовые часы",IF(COUNT(Q12)&lt;&gt;1,"нет данных",IF(Q12&gt;=0,Q12,"проверьте данные")),IF(D12&lt;&gt;"По норме","проверьте режим",IF(COUNT(J12,K12,M12)&lt;&gt;3,"нет данных",IF(AND(K12&gt;=0,M12&gt;=0),J12*K12*M12,"проверьте данные")))))</f>
        <v/>
      </c>
      <c r="T12" s="7" t="str">
        <f>IF(B12="","",IF(D12="Готовые часы",IF(COUNT(R12)&lt;&gt;1,"нет данных",IF(R12&gt;=0,R12,"проверьте данные")),IF(D12&lt;&gt;"По норме","проверьте режим",IF(COUNT(J12,L12,O12)&lt;&gt;3,"нет данных",IF(AND(L12&gt;=0,O12&gt;=0),J12*L12*O12,"проверьте данные")))))</f>
        <v/>
      </c>
      <c r="U12" s="7" t="str">
        <f>IF(B12="","",IF(COUNT(S12:T12)=2,SUM(S12:T12),"нет данных"))</f>
        <v/>
      </c>
      <c r="V12" s="5"/>
      <c r="W12" s="5"/>
      <c r="X12" s="7" t="str">
        <f>IF(B12="","",IF(COUNT(S12,V12)&lt;&gt;2,"нет данных",IF(V12&gt;=0,S12-V12,"проверьте данные")))</f>
        <v/>
      </c>
      <c r="Y12" s="7" t="str">
        <f>IF(B12="","",IF(COUNT(T12,W12)&lt;&gt;2,"нет данных",IF(W12&gt;=0,T12-W12,"проверьте данные")))</f>
        <v/>
      </c>
      <c r="Z12" s="5"/>
      <c r="AA12" s="5"/>
    </row>
    <row r="13" ht="66" customHeight="1" spans="1:27" x14ac:dyDescent="0.25">
      <c r="A13" s="4">
        <v>4</v>
      </c>
      <c r="B13" s="5"/>
      <c r="C13" s="5"/>
      <c r="D13" s="6" t="s">
        <v>46</v>
      </c>
      <c r="E13" s="5"/>
      <c r="F13" s="5"/>
      <c r="G13" s="5"/>
      <c r="H13" s="5"/>
      <c r="I13" s="5"/>
      <c r="J13" s="7" t="str">
        <f>IF(B13="","",IF(D13="Готовые часы","",IF(OR(COUNT(E13,H13)&lt;&gt;2,F13="",I13=""),"нет данных",IF(AND(E13&gt;=0,H13&gt;0,F13=I13),E13/H13,"проверьте данные"))))</f>
        <v/>
      </c>
      <c r="K13" s="5"/>
      <c r="L13" s="5"/>
      <c r="M13" s="8">
        <v>1</v>
      </c>
      <c r="N13" s="6" t="s">
        <v>47</v>
      </c>
      <c r="O13" s="8">
        <v>1</v>
      </c>
      <c r="P13" s="6" t="s">
        <v>47</v>
      </c>
      <c r="Q13" s="5"/>
      <c r="R13" s="5"/>
      <c r="S13" s="7" t="str">
        <f>IF(B13="","",IF(D13="Готовые часы",IF(COUNT(Q13)&lt;&gt;1,"нет данных",IF(Q13&gt;=0,Q13,"проверьте данные")),IF(D13&lt;&gt;"По норме","проверьте режим",IF(COUNT(J13,K13,M13)&lt;&gt;3,"нет данных",IF(AND(K13&gt;=0,M13&gt;=0),J13*K13*M13,"проверьте данные")))))</f>
        <v/>
      </c>
      <c r="T13" s="7" t="str">
        <f>IF(B13="","",IF(D13="Готовые часы",IF(COUNT(R13)&lt;&gt;1,"нет данных",IF(R13&gt;=0,R13,"проверьте данные")),IF(D13&lt;&gt;"По норме","проверьте режим",IF(COUNT(J13,L13,O13)&lt;&gt;3,"нет данных",IF(AND(L13&gt;=0,O13&gt;=0),J13*L13*O13,"проверьте данные")))))</f>
        <v/>
      </c>
      <c r="U13" s="7" t="str">
        <f>IF(B13="","",IF(COUNT(S13:T13)=2,SUM(S13:T13),"нет данных"))</f>
        <v/>
      </c>
      <c r="V13" s="5"/>
      <c r="W13" s="5"/>
      <c r="X13" s="7" t="str">
        <f>IF(B13="","",IF(COUNT(S13,V13)&lt;&gt;2,"нет данных",IF(V13&gt;=0,S13-V13,"проверьте данные")))</f>
        <v/>
      </c>
      <c r="Y13" s="7" t="str">
        <f>IF(B13="","",IF(COUNT(T13,W13)&lt;&gt;2,"нет данных",IF(W13&gt;=0,T13-W13,"проверьте данные")))</f>
        <v/>
      </c>
      <c r="Z13" s="5"/>
      <c r="AA13" s="5"/>
    </row>
    <row r="14" ht="66" customHeight="1" spans="1:27" x14ac:dyDescent="0.25">
      <c r="A14" s="4">
        <v>5</v>
      </c>
      <c r="B14" s="5"/>
      <c r="C14" s="5"/>
      <c r="D14" s="6" t="s">
        <v>46</v>
      </c>
      <c r="E14" s="5"/>
      <c r="F14" s="5"/>
      <c r="G14" s="5"/>
      <c r="H14" s="5"/>
      <c r="I14" s="5"/>
      <c r="J14" s="7" t="str">
        <f>IF(B14="","",IF(D14="Готовые часы","",IF(OR(COUNT(E14,H14)&lt;&gt;2,F14="",I14=""),"нет данных",IF(AND(E14&gt;=0,H14&gt;0,F14=I14),E14/H14,"проверьте данные"))))</f>
        <v/>
      </c>
      <c r="K14" s="5"/>
      <c r="L14" s="5"/>
      <c r="M14" s="8">
        <v>1</v>
      </c>
      <c r="N14" s="6" t="s">
        <v>47</v>
      </c>
      <c r="O14" s="8">
        <v>1</v>
      </c>
      <c r="P14" s="6" t="s">
        <v>47</v>
      </c>
      <c r="Q14" s="5"/>
      <c r="R14" s="5"/>
      <c r="S14" s="7" t="str">
        <f>IF(B14="","",IF(D14="Готовые часы",IF(COUNT(Q14)&lt;&gt;1,"нет данных",IF(Q14&gt;=0,Q14,"проверьте данные")),IF(D14&lt;&gt;"По норме","проверьте режим",IF(COUNT(J14,K14,M14)&lt;&gt;3,"нет данных",IF(AND(K14&gt;=0,M14&gt;=0),J14*K14*M14,"проверьте данные")))))</f>
        <v/>
      </c>
      <c r="T14" s="7" t="str">
        <f>IF(B14="","",IF(D14="Готовые часы",IF(COUNT(R14)&lt;&gt;1,"нет данных",IF(R14&gt;=0,R14,"проверьте данные")),IF(D14&lt;&gt;"По норме","проверьте режим",IF(COUNT(J14,L14,O14)&lt;&gt;3,"нет данных",IF(AND(L14&gt;=0,O14&gt;=0),J14*L14*O14,"проверьте данные")))))</f>
        <v/>
      </c>
      <c r="U14" s="7" t="str">
        <f>IF(B14="","",IF(COUNT(S14:T14)=2,SUM(S14:T14),"нет данных"))</f>
        <v/>
      </c>
      <c r="V14" s="5"/>
      <c r="W14" s="5"/>
      <c r="X14" s="7" t="str">
        <f>IF(B14="","",IF(COUNT(S14,V14)&lt;&gt;2,"нет данных",IF(V14&gt;=0,S14-V14,"проверьте данные")))</f>
        <v/>
      </c>
      <c r="Y14" s="7" t="str">
        <f>IF(B14="","",IF(COUNT(T14,W14)&lt;&gt;2,"нет данных",IF(W14&gt;=0,T14-W14,"проверьте данные")))</f>
        <v/>
      </c>
      <c r="Z14" s="5"/>
      <c r="AA14" s="5"/>
    </row>
    <row r="15" ht="66" customHeight="1" spans="1:27" x14ac:dyDescent="0.25">
      <c r="A15" s="4">
        <v>6</v>
      </c>
      <c r="B15" s="5"/>
      <c r="C15" s="5"/>
      <c r="D15" s="6" t="s">
        <v>46</v>
      </c>
      <c r="E15" s="5"/>
      <c r="F15" s="5"/>
      <c r="G15" s="5"/>
      <c r="H15" s="5"/>
      <c r="I15" s="5"/>
      <c r="J15" s="7" t="str">
        <f>IF(B15="","",IF(D15="Готовые часы","",IF(OR(COUNT(E15,H15)&lt;&gt;2,F15="",I15=""),"нет данных",IF(AND(E15&gt;=0,H15&gt;0,F15=I15),E15/H15,"проверьте данные"))))</f>
        <v/>
      </c>
      <c r="K15" s="5"/>
      <c r="L15" s="5"/>
      <c r="M15" s="8">
        <v>1</v>
      </c>
      <c r="N15" s="6" t="s">
        <v>47</v>
      </c>
      <c r="O15" s="8">
        <v>1</v>
      </c>
      <c r="P15" s="6" t="s">
        <v>47</v>
      </c>
      <c r="Q15" s="5"/>
      <c r="R15" s="5"/>
      <c r="S15" s="7" t="str">
        <f>IF(B15="","",IF(D15="Готовые часы",IF(COUNT(Q15)&lt;&gt;1,"нет данных",IF(Q15&gt;=0,Q15,"проверьте данные")),IF(D15&lt;&gt;"По норме","проверьте режим",IF(COUNT(J15,K15,M15)&lt;&gt;3,"нет данных",IF(AND(K15&gt;=0,M15&gt;=0),J15*K15*M15,"проверьте данные")))))</f>
        <v/>
      </c>
      <c r="T15" s="7" t="str">
        <f>IF(B15="","",IF(D15="Готовые часы",IF(COUNT(R15)&lt;&gt;1,"нет данных",IF(R15&gt;=0,R15,"проверьте данные")),IF(D15&lt;&gt;"По норме","проверьте режим",IF(COUNT(J15,L15,O15)&lt;&gt;3,"нет данных",IF(AND(L15&gt;=0,O15&gt;=0),J15*L15*O15,"проверьте данные")))))</f>
        <v/>
      </c>
      <c r="U15" s="7" t="str">
        <f>IF(B15="","",IF(COUNT(S15:T15)=2,SUM(S15:T15),"нет данных"))</f>
        <v/>
      </c>
      <c r="V15" s="5"/>
      <c r="W15" s="5"/>
      <c r="X15" s="7" t="str">
        <f>IF(B15="","",IF(COUNT(S15,V15)&lt;&gt;2,"нет данных",IF(V15&gt;=0,S15-V15,"проверьте данные")))</f>
        <v/>
      </c>
      <c r="Y15" s="7" t="str">
        <f>IF(B15="","",IF(COUNT(T15,W15)&lt;&gt;2,"нет данных",IF(W15&gt;=0,T15-W15,"проверьте данные")))</f>
        <v/>
      </c>
      <c r="Z15" s="5"/>
      <c r="AA15" s="5"/>
    </row>
    <row r="16" ht="66" customHeight="1" spans="1:27" x14ac:dyDescent="0.25">
      <c r="A16" s="4">
        <v>7</v>
      </c>
      <c r="B16" s="5"/>
      <c r="C16" s="5"/>
      <c r="D16" s="6" t="s">
        <v>46</v>
      </c>
      <c r="E16" s="5"/>
      <c r="F16" s="5"/>
      <c r="G16" s="5"/>
      <c r="H16" s="5"/>
      <c r="I16" s="5"/>
      <c r="J16" s="7" t="str">
        <f>IF(B16="","",IF(D16="Готовые часы","",IF(OR(COUNT(E16,H16)&lt;&gt;2,F16="",I16=""),"нет данных",IF(AND(E16&gt;=0,H16&gt;0,F16=I16),E16/H16,"проверьте данные"))))</f>
        <v/>
      </c>
      <c r="K16" s="5"/>
      <c r="L16" s="5"/>
      <c r="M16" s="8">
        <v>1</v>
      </c>
      <c r="N16" s="6" t="s">
        <v>47</v>
      </c>
      <c r="O16" s="8">
        <v>1</v>
      </c>
      <c r="P16" s="6" t="s">
        <v>47</v>
      </c>
      <c r="Q16" s="5"/>
      <c r="R16" s="5"/>
      <c r="S16" s="7" t="str">
        <f>IF(B16="","",IF(D16="Готовые часы",IF(COUNT(Q16)&lt;&gt;1,"нет данных",IF(Q16&gt;=0,Q16,"проверьте данные")),IF(D16&lt;&gt;"По норме","проверьте режим",IF(COUNT(J16,K16,M16)&lt;&gt;3,"нет данных",IF(AND(K16&gt;=0,M16&gt;=0),J16*K16*M16,"проверьте данные")))))</f>
        <v/>
      </c>
      <c r="T16" s="7" t="str">
        <f>IF(B16="","",IF(D16="Готовые часы",IF(COUNT(R16)&lt;&gt;1,"нет данных",IF(R16&gt;=0,R16,"проверьте данные")),IF(D16&lt;&gt;"По норме","проверьте режим",IF(COUNT(J16,L16,O16)&lt;&gt;3,"нет данных",IF(AND(L16&gt;=0,O16&gt;=0),J16*L16*O16,"проверьте данные")))))</f>
        <v/>
      </c>
      <c r="U16" s="7" t="str">
        <f>IF(B16="","",IF(COUNT(S16:T16)=2,SUM(S16:T16),"нет данных"))</f>
        <v/>
      </c>
      <c r="V16" s="5"/>
      <c r="W16" s="5"/>
      <c r="X16" s="7" t="str">
        <f>IF(B16="","",IF(COUNT(S16,V16)&lt;&gt;2,"нет данных",IF(V16&gt;=0,S16-V16,"проверьте данные")))</f>
        <v/>
      </c>
      <c r="Y16" s="7" t="str">
        <f>IF(B16="","",IF(COUNT(T16,W16)&lt;&gt;2,"нет данных",IF(W16&gt;=0,T16-W16,"проверьте данные")))</f>
        <v/>
      </c>
      <c r="Z16" s="5"/>
      <c r="AA16" s="5"/>
    </row>
    <row r="17" ht="66" customHeight="1" spans="1:27" x14ac:dyDescent="0.25">
      <c r="A17" s="4">
        <v>8</v>
      </c>
      <c r="B17" s="5"/>
      <c r="C17" s="5"/>
      <c r="D17" s="6" t="s">
        <v>46</v>
      </c>
      <c r="E17" s="5"/>
      <c r="F17" s="5"/>
      <c r="G17" s="5"/>
      <c r="H17" s="5"/>
      <c r="I17" s="5"/>
      <c r="J17" s="7" t="str">
        <f>IF(B17="","",IF(D17="Готовые часы","",IF(OR(COUNT(E17,H17)&lt;&gt;2,F17="",I17=""),"нет данных",IF(AND(E17&gt;=0,H17&gt;0,F17=I17),E17/H17,"проверьте данные"))))</f>
        <v/>
      </c>
      <c r="K17" s="5"/>
      <c r="L17" s="5"/>
      <c r="M17" s="8">
        <v>1</v>
      </c>
      <c r="N17" s="6" t="s">
        <v>47</v>
      </c>
      <c r="O17" s="8">
        <v>1</v>
      </c>
      <c r="P17" s="6" t="s">
        <v>47</v>
      </c>
      <c r="Q17" s="5"/>
      <c r="R17" s="5"/>
      <c r="S17" s="7" t="str">
        <f>IF(B17="","",IF(D17="Готовые часы",IF(COUNT(Q17)&lt;&gt;1,"нет данных",IF(Q17&gt;=0,Q17,"проверьте данные")),IF(D17&lt;&gt;"По норме","проверьте режим",IF(COUNT(J17,K17,M17)&lt;&gt;3,"нет данных",IF(AND(K17&gt;=0,M17&gt;=0),J17*K17*M17,"проверьте данные")))))</f>
        <v/>
      </c>
      <c r="T17" s="7" t="str">
        <f>IF(B17="","",IF(D17="Готовые часы",IF(COUNT(R17)&lt;&gt;1,"нет данных",IF(R17&gt;=0,R17,"проверьте данные")),IF(D17&lt;&gt;"По норме","проверьте режим",IF(COUNT(J17,L17,O17)&lt;&gt;3,"нет данных",IF(AND(L17&gt;=0,O17&gt;=0),J17*L17*O17,"проверьте данные")))))</f>
        <v/>
      </c>
      <c r="U17" s="7" t="str">
        <f>IF(B17="","",IF(COUNT(S17:T17)=2,SUM(S17:T17),"нет данных"))</f>
        <v/>
      </c>
      <c r="V17" s="5"/>
      <c r="W17" s="5"/>
      <c r="X17" s="7" t="str">
        <f>IF(B17="","",IF(COUNT(S17,V17)&lt;&gt;2,"нет данных",IF(V17&gt;=0,S17-V17,"проверьте данные")))</f>
        <v/>
      </c>
      <c r="Y17" s="7" t="str">
        <f>IF(B17="","",IF(COUNT(T17,W17)&lt;&gt;2,"нет данных",IF(W17&gt;=0,T17-W17,"проверьте данные")))</f>
        <v/>
      </c>
      <c r="Z17" s="5"/>
      <c r="AA17" s="5"/>
    </row>
    <row r="18" ht="66" customHeight="1" spans="1:27" x14ac:dyDescent="0.25">
      <c r="A18" s="4">
        <v>9</v>
      </c>
      <c r="B18" s="5"/>
      <c r="C18" s="5"/>
      <c r="D18" s="6" t="s">
        <v>46</v>
      </c>
      <c r="E18" s="5"/>
      <c r="F18" s="5"/>
      <c r="G18" s="5"/>
      <c r="H18" s="5"/>
      <c r="I18" s="5"/>
      <c r="J18" s="7" t="str">
        <f>IF(B18="","",IF(D18="Готовые часы","",IF(OR(COUNT(E18,H18)&lt;&gt;2,F18="",I18=""),"нет данных",IF(AND(E18&gt;=0,H18&gt;0,F18=I18),E18/H18,"проверьте данные"))))</f>
        <v/>
      </c>
      <c r="K18" s="5"/>
      <c r="L18" s="5"/>
      <c r="M18" s="8">
        <v>1</v>
      </c>
      <c r="N18" s="6" t="s">
        <v>47</v>
      </c>
      <c r="O18" s="8">
        <v>1</v>
      </c>
      <c r="P18" s="6" t="s">
        <v>47</v>
      </c>
      <c r="Q18" s="5"/>
      <c r="R18" s="5"/>
      <c r="S18" s="7" t="str">
        <f>IF(B18="","",IF(D18="Готовые часы",IF(COUNT(Q18)&lt;&gt;1,"нет данных",IF(Q18&gt;=0,Q18,"проверьте данные")),IF(D18&lt;&gt;"По норме","проверьте режим",IF(COUNT(J18,K18,M18)&lt;&gt;3,"нет данных",IF(AND(K18&gt;=0,M18&gt;=0),J18*K18*M18,"проверьте данные")))))</f>
        <v/>
      </c>
      <c r="T18" s="7" t="str">
        <f>IF(B18="","",IF(D18="Готовые часы",IF(COUNT(R18)&lt;&gt;1,"нет данных",IF(R18&gt;=0,R18,"проверьте данные")),IF(D18&lt;&gt;"По норме","проверьте режим",IF(COUNT(J18,L18,O18)&lt;&gt;3,"нет данных",IF(AND(L18&gt;=0,O18&gt;=0),J18*L18*O18,"проверьте данные")))))</f>
        <v/>
      </c>
      <c r="U18" s="7" t="str">
        <f>IF(B18="","",IF(COUNT(S18:T18)=2,SUM(S18:T18),"нет данных"))</f>
        <v/>
      </c>
      <c r="V18" s="5"/>
      <c r="W18" s="5"/>
      <c r="X18" s="7" t="str">
        <f>IF(B18="","",IF(COUNT(S18,V18)&lt;&gt;2,"нет данных",IF(V18&gt;=0,S18-V18,"проверьте данные")))</f>
        <v/>
      </c>
      <c r="Y18" s="7" t="str">
        <f>IF(B18="","",IF(COUNT(T18,W18)&lt;&gt;2,"нет данных",IF(W18&gt;=0,T18-W18,"проверьте данные")))</f>
        <v/>
      </c>
      <c r="Z18" s="5"/>
      <c r="AA18" s="5"/>
    </row>
    <row r="19" ht="66" customHeight="1" spans="1:27" x14ac:dyDescent="0.25">
      <c r="A19" s="4">
        <v>10</v>
      </c>
      <c r="B19" s="5"/>
      <c r="C19" s="5"/>
      <c r="D19" s="6" t="s">
        <v>46</v>
      </c>
      <c r="E19" s="5"/>
      <c r="F19" s="5"/>
      <c r="G19" s="5"/>
      <c r="H19" s="5"/>
      <c r="I19" s="5"/>
      <c r="J19" s="7" t="str">
        <f>IF(B19="","",IF(D19="Готовые часы","",IF(OR(COUNT(E19,H19)&lt;&gt;2,F19="",I19=""),"нет данных",IF(AND(E19&gt;=0,H19&gt;0,F19=I19),E19/H19,"проверьте данные"))))</f>
        <v/>
      </c>
      <c r="K19" s="5"/>
      <c r="L19" s="5"/>
      <c r="M19" s="8">
        <v>1</v>
      </c>
      <c r="N19" s="6" t="s">
        <v>47</v>
      </c>
      <c r="O19" s="8">
        <v>1</v>
      </c>
      <c r="P19" s="6" t="s">
        <v>47</v>
      </c>
      <c r="Q19" s="5"/>
      <c r="R19" s="5"/>
      <c r="S19" s="7" t="str">
        <f>IF(B19="","",IF(D19="Готовые часы",IF(COUNT(Q19)&lt;&gt;1,"нет данных",IF(Q19&gt;=0,Q19,"проверьте данные")),IF(D19&lt;&gt;"По норме","проверьте режим",IF(COUNT(J19,K19,M19)&lt;&gt;3,"нет данных",IF(AND(K19&gt;=0,M19&gt;=0),J19*K19*M19,"проверьте данные")))))</f>
        <v/>
      </c>
      <c r="T19" s="7" t="str">
        <f>IF(B19="","",IF(D19="Готовые часы",IF(COUNT(R19)&lt;&gt;1,"нет данных",IF(R19&gt;=0,R19,"проверьте данные")),IF(D19&lt;&gt;"По норме","проверьте режим",IF(COUNT(J19,L19,O19)&lt;&gt;3,"нет данных",IF(AND(L19&gt;=0,O19&gt;=0),J19*L19*O19,"проверьте данные")))))</f>
        <v/>
      </c>
      <c r="U19" s="7" t="str">
        <f>IF(B19="","",IF(COUNT(S19:T19)=2,SUM(S19:T19),"нет данных"))</f>
        <v/>
      </c>
      <c r="V19" s="5"/>
      <c r="W19" s="5"/>
      <c r="X19" s="7" t="str">
        <f>IF(B19="","",IF(COUNT(S19,V19)&lt;&gt;2,"нет данных",IF(V19&gt;=0,S19-V19,"проверьте данные")))</f>
        <v/>
      </c>
      <c r="Y19" s="7" t="str">
        <f>IF(B19="","",IF(COUNT(T19,W19)&lt;&gt;2,"нет данных",IF(W19&gt;=0,T19-W19,"проверьте данные")))</f>
        <v/>
      </c>
      <c r="Z19" s="5"/>
      <c r="AA19" s="5"/>
    </row>
    <row r="21" spans="2:25" x14ac:dyDescent="0.25">
      <c r="B21" s="2" t="s">
        <v>48</v>
      </c>
      <c r="S21" s="7" t="str">
        <f>IF(COUNTA(B10:B19)=0,"нет данных",IF(COUNT(S10:S19)=COUNTA(B10:B19),SUM(S10:S19),"нет данных"))</f>
        <v>нет данных</v>
      </c>
      <c r="T21" s="7" t="str">
        <f>IF(COUNTA(B10:B19)=0,"нет данных",IF(COUNT(T10:T19)=COUNTA(B10:B19),SUM(T10:T19),"нет данных"))</f>
        <v>нет данных</v>
      </c>
      <c r="U21" s="7" t="str">
        <f>IF(COUNTA(B10:B19)=0,"нет данных",IF(COUNT(U10:U19)=COUNTA(B10:B19),SUM(U10:U19),"нет данных"))</f>
        <v>нет данных</v>
      </c>
      <c r="V21" s="7" t="str">
        <f>IF(COUNTA(B10:B19)=0,"нет данных",IF(COUNT(V10:V19)=COUNTA(B10:B19),SUM(V10:V19),"нет данных"))</f>
        <v>нет данных</v>
      </c>
      <c r="W21" s="7" t="str">
        <f>IF(COUNTA(B10:B19)=0,"нет данных",IF(COUNT(W10:W19)=COUNTA(B10:B19),SUM(W10:W19),"нет данных"))</f>
        <v>нет данных</v>
      </c>
      <c r="X21" s="7" t="str">
        <f>IF(COUNTA(B10:B19)=0,"нет данных",IF(COUNT(X10:X19)=COUNTA(B10:B19),SUM(X10:X19),"нет данных"))</f>
        <v>нет данных</v>
      </c>
      <c r="Y21" s="7" t="str">
        <f>IF(COUNTA(B10:B19)=0,"нет данных",IF(COUNT(Y10:Y19)=COUNTA(B10:B19),SUM(Y10:Y19),"нет данных"))</f>
        <v>нет данных</v>
      </c>
    </row>
    <row r="23" spans="18:24" x14ac:dyDescent="0.25">
      <c r="R23" s="2" t="s">
        <v>49</v>
      </c>
      <c r="V23" s="5"/>
      <c r="X23" s="7" t="str">
        <f>IF(COUNT(S21,V23)=2,IF(V23&gt;=0,S21-V23,"проверьте данные"),"нет данных")</f>
        <v>нет данных</v>
      </c>
    </row>
    <row r="24" spans="18:24" x14ac:dyDescent="0.25">
      <c r="R24" s="2" t="s">
        <v>50</v>
      </c>
      <c r="V24" s="5"/>
      <c r="X24" s="7" t="str">
        <f>IF(COUNT(T21,V24)=2,IF(V24&gt;=0,T21-V24,"проверьте данные"),"нет данных")</f>
        <v>нет данных</v>
      </c>
    </row>
    <row r="26" spans="18:18" x14ac:dyDescent="0.25">
      <c r="R26" s="2" t="s">
        <v>51</v>
      </c>
    </row>
  </sheetData>
  <mergeCells count="5">
    <mergeCell ref="C3:N3"/>
    <mergeCell ref="C4:N4"/>
    <mergeCell ref="C5:N5"/>
    <mergeCell ref="C6:N6"/>
    <mergeCell ref="C7:N7"/>
  </mergeCells>
  <conditionalFormatting sqref="X10:Y24">
    <cfRule type="expression" dxfId="0" priority="1">
      <formula>AND(ISNUMBER(X10),ABS(X10)&gt;0.000001)</formula>
    </cfRule>
  </conditionalFormatting>
  <dataValidations count="9">
    <dataValidation type="list" showErrorMessage="1" error="Выберите один из двух режимов" sqref="D10:D19">
      <formula1>"По норме,Готовые часы"</formula1>
    </dataValidation>
    <dataValidation type="decimal" operator="greaterThanOrEqual" allowBlank="1" showErrorMessage="1" error="Введите неотрицательное число; кратность должна быть больше нуля" sqref="E10:E19">
      <formula1>0</formula1>
    </dataValidation>
    <dataValidation type="list" allowBlank="1" showErrorMessage="1" error="Выберите физическую единицу" sqref="F10:F19">
      <formula1>"м³,м²,м,т,шт."</formula1>
    </dataValidation>
    <dataValidation type="decimal" operator="greaterThanOrEqual" allowBlank="1" showErrorMessage="1" error="Введите неотрицательное число; кратность должна быть больше нуля" sqref="H10:H19">
      <formula1>0.000001</formula1>
    </dataValidation>
    <dataValidation type="list" allowBlank="1" showErrorMessage="1" error="Выберите физическую единицу" sqref="I10:I19">
      <formula1>"м³,м²,м,т,шт."</formula1>
    </dataValidation>
    <dataValidation type="decimal" operator="greaterThanOrEqual" allowBlank="1" showErrorMessage="1" error="Введите неотрицательное число; кратность должна быть больше нуля" sqref="K10:M19">
      <formula1>0</formula1>
    </dataValidation>
    <dataValidation type="decimal" operator="greaterThanOrEqual" allowBlank="1" showErrorMessage="1" error="Введите неотрицательное число; кратность должна быть больше нуля" sqref="O10:O19">
      <formula1>0</formula1>
    </dataValidation>
    <dataValidation type="decimal" operator="greaterThanOrEqual" allowBlank="1" showErrorMessage="1" error="Введите неотрицательное число; кратность должна быть больше нуля" sqref="Q10:R19">
      <formula1>0</formula1>
    </dataValidation>
    <dataValidation type="decimal" operator="greaterThanOrEqual" allowBlank="1" showErrorMessage="1" error="Введите неотрицательное число; кратность должна быть больше нуля" sqref="V10:W19">
      <formula1>0</formula1>
    </dataValidation>
  </dataValidations>
  <pageMargins left="0.25" right="0.25" top="0.4" bottom="0.4" header="0.2" footer="0.2"/>
  <pageSetup paperSize="8" orientation="landscape" fitToWidth="3" fitToHeight="0"/>
  <headerFooter>
    <oddFooter>Сверка трудозатрат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30" customWidth="1"/>
    <col min="3" max="3" width="75" customWidth="1"/>
  </cols>
  <sheetData>
    <row r="1" spans="2:2" x14ac:dyDescent="0.25"/>
    <row r="2" ht="25" customHeight="1" spans="1:1" x14ac:dyDescent="0.25">
      <c r="A2" s="1" t="s">
        <v>52</v>
      </c>
    </row>
    <row r="4" spans="1:2" x14ac:dyDescent="0.25">
      <c r="A4" s="2" t="s">
        <v>53</v>
      </c>
      <c r="B4" s="6" t="s">
        <v>54</v>
      </c>
    </row>
    <row r="5" spans="1:2" x14ac:dyDescent="0.25">
      <c r="A5" s="2" t="s">
        <v>55</v>
      </c>
      <c r="B5" s="5"/>
    </row>
    <row r="6" spans="1:2" x14ac:dyDescent="0.25">
      <c r="A6" s="2" t="s">
        <v>56</v>
      </c>
      <c r="B6" s="5"/>
    </row>
    <row r="7" spans="1:2" x14ac:dyDescent="0.25">
      <c r="A7" s="2" t="s">
        <v>57</v>
      </c>
      <c r="B7" s="7" t="str">
        <f>IF(B4="Рабочие",'Сверка'!S21,IF(B4="Машинисты",'Сверка'!T21,IF(B4="Отдельная группа",IF(AND(B5&lt;&gt;"",ISNUMBER(B6)),IF(B6&gt;=0,B6,"проверьте данные"),"нет данных"),"проверьте группу")))</f>
        <v>нет данных</v>
      </c>
    </row>
    <row r="8" ht="44" customHeight="1" spans="1:3" x14ac:dyDescent="0.25">
      <c r="A8" s="2" t="s">
        <v>58</v>
      </c>
      <c r="B8" s="5"/>
      <c r="C8" s="2" t="s">
        <v>59</v>
      </c>
    </row>
    <row r="9" spans="1:2" x14ac:dyDescent="0.25">
      <c r="A9" s="2" t="s">
        <v>60</v>
      </c>
      <c r="B9" s="5"/>
    </row>
    <row r="11" spans="1:2" x14ac:dyDescent="0.25">
      <c r="A11" s="2" t="s">
        <v>61</v>
      </c>
      <c r="B11" s="9" t="str">
        <f>IF(COUNT(B7,B9)&lt;&gt;2,"нет данных",IF(B9&gt;0,B7/B9,"проверьте данные"))</f>
        <v>нет данных</v>
      </c>
    </row>
    <row r="12" ht="44" customHeight="1" spans="1:3" x14ac:dyDescent="0.25">
      <c r="A12" s="2" t="s">
        <v>62</v>
      </c>
      <c r="B12" s="9" t="str">
        <f>IF(COUNT(B7:B9)&lt;&gt;3,"нет данных",IF(AND(B8&gt;0,B9&gt;0),B7/(B8*B9),"проверьте данные"))</f>
        <v>нет данных</v>
      </c>
      <c r="C12" s="2" t="s">
        <v>63</v>
      </c>
    </row>
    <row r="13" spans="1:2" x14ac:dyDescent="0.25">
      <c r="A13" s="2" t="s">
        <v>64</v>
      </c>
      <c r="B13" s="10" t="str">
        <f>IF(ISNUMBER(B12),ROUNDUP(B12,0),"нет данных")</f>
        <v>нет данных</v>
      </c>
    </row>
  </sheetData>
  <dataValidations count="2">
    <dataValidation type="list" showErrorMessage="1" sqref="B4">
      <formula1>"Рабочие,Машинисты,Отдельная группа"</formula1>
    </dataValidation>
    <dataValidation type="decimal" operator="greaterThan" allowBlank="1" showErrorMessage="1" sqref="B8:B9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Сверка трудозатрат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workbookViewId="0" showGridLines="0"/>
  </sheetViews>
  <sheetFormatPr defaultRowHeight="15" outlineLevelRow="0" outlineLevelCol="0" x14ac:dyDescent="55"/>
  <cols>
    <col min="1" max="1" width="21" customWidth="1"/>
    <col min="2" max="2" width="49" customWidth="1"/>
    <col min="3" max="3" width="18" customWidth="1"/>
    <col min="4" max="5" width="14" customWidth="1"/>
    <col min="6" max="6" width="55" customWidth="1"/>
    <col min="7" max="7" width="18" customWidth="1"/>
    <col min="8" max="8" width="72" customWidth="1"/>
  </cols>
  <sheetData>
    <row r="2" ht="25" customHeight="1" spans="1:1" x14ac:dyDescent="0.25">
      <c r="A2" s="1" t="s">
        <v>65</v>
      </c>
    </row>
    <row r="4" ht="84" customHeight="1" spans="1:8" x14ac:dyDescent="0.25">
      <c r="A4" s="3" t="s">
        <v>66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73</v>
      </c>
    </row>
    <row r="5" ht="70" customHeight="1" spans="1:8" x14ac:dyDescent="0.25">
      <c r="A5" s="2" t="s">
        <v>74</v>
      </c>
      <c r="B5" s="2" t="s">
        <v>75</v>
      </c>
      <c r="C5" s="2" t="s">
        <v>76</v>
      </c>
      <c r="D5" s="4">
        <v>4.24</v>
      </c>
      <c r="E5" s="4">
        <v>0.35</v>
      </c>
      <c r="F5" s="2" t="s">
        <v>77</v>
      </c>
      <c r="G5" s="11">
        <v>46302</v>
      </c>
      <c r="H5" s="2" t="s">
        <v>78</v>
      </c>
    </row>
    <row r="6" ht="70" customHeight="1" spans="1:8" x14ac:dyDescent="0.25">
      <c r="A6" s="2" t="s">
        <v>79</v>
      </c>
      <c r="B6" s="2" t="s">
        <v>80</v>
      </c>
      <c r="C6" s="2" t="s">
        <v>81</v>
      </c>
      <c r="D6" s="4">
        <v>95.3</v>
      </c>
      <c r="E6" s="4">
        <v>2.25</v>
      </c>
      <c r="F6" s="2" t="s">
        <v>77</v>
      </c>
      <c r="G6" s="11">
        <v>46302</v>
      </c>
      <c r="H6" s="2" t="s">
        <v>78</v>
      </c>
    </row>
    <row r="8" ht="55" customHeight="1" spans="1:8" x14ac:dyDescent="0.25">
      <c r="A8" s="2" t="s">
        <v>82</v>
      </c>
      <c r="B8" s="2" t="s">
        <v>83</v>
      </c>
      <c r="C8" s="2" t="s">
        <v>82</v>
      </c>
      <c r="D8" s="2" t="s">
        <v>82</v>
      </c>
      <c r="E8" s="2" t="s">
        <v>82</v>
      </c>
      <c r="F8" s="2" t="s">
        <v>84</v>
      </c>
      <c r="G8" s="12">
        <v>46302</v>
      </c>
      <c r="H8" s="2" t="s">
        <v>85</v>
      </c>
    </row>
    <row r="9" ht="55" customHeight="1" spans="1:8" x14ac:dyDescent="0.25">
      <c r="A9" s="2" t="s">
        <v>82</v>
      </c>
      <c r="B9" s="2" t="s">
        <v>86</v>
      </c>
      <c r="C9" s="2" t="s">
        <v>82</v>
      </c>
      <c r="D9" s="2" t="s">
        <v>82</v>
      </c>
      <c r="E9" s="2" t="s">
        <v>82</v>
      </c>
      <c r="F9" s="2" t="s">
        <v>87</v>
      </c>
      <c r="G9" s="12">
        <v>46302</v>
      </c>
      <c r="H9" s="2" t="s">
        <v>88</v>
      </c>
    </row>
  </sheetData>
  <pageMargins left="0.25" right="0.25" top="0.4" bottom="0.4" header="0.2" footer="0.2"/>
  <pageSetup paperSize="8" orientation="landscape" fitToWidth="1" fitToHeight="0"/>
  <headerFooter>
    <oddFooter>Сверка трудозатрат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Сверка</vt:lpstr>
      <vt:lpstr>Бригада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2026-10-07T05:21:08Z</dcterms:modified>
</cp:coreProperties>
</file>