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нструкция" state="visible" r:id="rId4"/>
    <sheet sheetId="2" name="Исходные" state="visible" r:id="rId5"/>
    <sheet sheetId="3" name="ССР" state="visible" r:id="rId6"/>
  </sheets>
  <definedNames>
    <definedName name="_xlnm.Print_Area" localSheetId="0">'Инструкция'!$A1:$H34</definedName>
    <definedName name="_xlnm.Print_Area" localSheetId="1">'Исходные'!$A1:$O61</definedName>
    <definedName name="_xlnm.Print_Titles" localSheetId="1">'Исходные'!$1:$1</definedName>
    <definedName name="_xlnm.Print_Area" localSheetId="2">'ССР'!$A1:$H111</definedName>
    <definedName name="_xlnm.Print_Titles" localSheetId="2">'ССР'!$12:$14</definedName>
  </definedNames>
  <calcPr calcId="171027" fullCalcOnLoad="1"/>
</workbook>
</file>

<file path=xl/sharedStrings.xml><?xml version="1.0" encoding="utf-8"?>
<sst xmlns="http://schemas.openxmlformats.org/spreadsheetml/2006/main" count="145" uniqueCount="128">
  <si>
    <t>Бланк ССР: инструкция и параметры</t>
  </si>
  <si>
    <t>Жёлтые ячейки / синий текст — ввод. Чёрный текст — формулы; зелёный — связь с другим листом. Суммы условные, не цены реального проекта.</t>
  </si>
  <si>
    <t>Уровень цен</t>
  </si>
  <si>
    <t/>
  </si>
  <si>
    <t>Период цен (одинаковый во всех документах)</t>
  </si>
  <si>
    <t>Принятый резерв, доля</t>
  </si>
  <si>
    <t>Применимая ставка НДС, доля</t>
  </si>
  <si>
    <t>Основание размера и согласования резерва</t>
  </si>
  <si>
    <t>Основание налоговой базы и ставки</t>
  </si>
  <si>
    <t>Налоговое условие</t>
  </si>
  <si>
    <t>Категория объекта</t>
  </si>
  <si>
    <t>Предельный размер резерва по категории</t>
  </si>
  <si>
    <t>1. Заполните реквизиты на листе «ССР» и параметры выше; ставка и основание — обязательные отдельные поля, пустое поле не означает освобождение.</t>
  </si>
  <si>
    <t>2. На листе «Исходные» для каждой главы предусмотрено пять строк. Введите ID документа, описание, суммы в рублях, уровень, период, основание и налоговое условие. Глава закреплена по месту строки.</t>
  </si>
  <si>
    <t>3. Образец строки для ввода (не включён в бланк): РЗ-01 | глава 1 | Подготовка территории | строительные работы 100000 руб. | Текущий | согласованный период | учебный расчёт | Без освобождений.</t>
  </si>
  <si>
    <t>4. H/I — только суммы временных зданий / зимних затрат, уже учтённые в строительной части исходного ОСР. Они вычитаются при переносе. В отдельных строках глав 8/9 укажите ID исходной ОСР в графе O.</t>
  </si>
  <si>
    <t>5. Для иных выделяемых затрат п. 134, других стоимостных граф или иной структуры переноса макет нужно адаптировать с явным регистром. Не помещайте их в поля H/I.</t>
  </si>
  <si>
    <t>6. В примере исходная ОСР содержит строительные работы 4100000 руб., включая 60000 / 40000 руб.; главы 8/9 связываются с ОСР-02-01. Все девять исходных документов и их суммы учебные.</t>
  </si>
  <si>
    <t>7. Если требуется больше пяти строк в главе, добавьте строки и расширьте формулы / контроли осознанно. Для изменения структуры снимите защиту без пароля. В примере пустые строки и главы 3–5, 11 скрыты: отобразите их перед добавлением затрат.</t>
  </si>
  <si>
    <t>8. Графы 4–7 ССР: ROUND(переносимая сумма в рублях / 1000, 2). Графа 8 — сумма показанных граф 4–7. Итоги 1–7, 1–8, 1–9, 1–12 суммируют только итоги глав.</t>
  </si>
  <si>
    <t>9. Резерв считается по графам от итога глав 1–12. Пределы 2/3/10% по п. 179 не назначаются автоматически: нужен принятый размер, решение заказчика и предусмотренное согласование.</t>
  </si>
  <si>
    <t>10. Автоматический НДС рассчитан только для текущего уровня с подтверждённой единой ставкой и без освобождений. При освобождениях / разных основаниях нужен отдельный регистр налоговой базы; итог в этом макете блокируется. В базисном ССР НДС не приводится.</t>
  </si>
  <si>
    <t>11. Контрольная панель справа от формы не входит в печатную область. «ОК» — проверка формул и введённых полей; это не подтверждение юридической применимости и не заключение экспертизы.</t>
  </si>
  <si>
    <t>12. Сметы должны согласовываться по периоду и уровню цен. НР/СП учтены в исходных итогах; резерв/НДС исходных документов повторно не переносят. Суммы источника / корректировки сохраняйте для проверки округления.</t>
  </si>
  <si>
    <t>13. Excel служит для заполнения и арифметической проверки; состав комплекта и XML/.gge сверяют по процедуре получателя. АРПС не равен XML/.gge. Проверка источников: 05.10.2026.</t>
  </si>
  <si>
    <t>Форма: приложение № 6, пп. 134–143 Методики № 421/пр</t>
  </si>
  <si>
    <t>Округление и графы при наличии данных: № 557/пр</t>
  </si>
  <si>
    <t>Уровни цен, главы 1–2, НДС: № 55/пр</t>
  </si>
  <si>
    <t>Временные здания: изменения № 30/пр</t>
  </si>
  <si>
    <t>Резерв: п. 179 в редакции № 42/пр</t>
  </si>
  <si>
    <t>НДС: основная ставка с 2026 — ФНС</t>
  </si>
  <si>
    <t>ID документа</t>
  </si>
  <si>
    <t>Глава</t>
  </si>
  <si>
    <t>Наименование / описание</t>
  </si>
  <si>
    <t>Строительные работы, руб.</t>
  </si>
  <si>
    <t>Монтажные работы, руб.</t>
  </si>
  <si>
    <t>Оборудование, руб.</t>
  </si>
  <si>
    <t>Прочие затраты, руб.</t>
  </si>
  <si>
    <t>Из строительных: временные здания, руб.</t>
  </si>
  <si>
    <t>Из строительных: зимние затраты, руб.</t>
  </si>
  <si>
    <t>Единица исходных сумм</t>
  </si>
  <si>
    <t>Период цен</t>
  </si>
  <si>
    <t>Документ / основание</t>
  </si>
  <si>
    <t>ID ОСР, из которой выделены затраты</t>
  </si>
  <si>
    <t>Перенос: строительство, руб.</t>
  </si>
  <si>
    <t>Перенос: монтаж, руб.</t>
  </si>
  <si>
    <t>Перенос: оборудование, руб.</t>
  </si>
  <si>
    <t>Перенос: прочие, руб.</t>
  </si>
  <si>
    <t>Перенос: всего, руб.</t>
  </si>
  <si>
    <t>Контроль ID</t>
  </si>
  <si>
    <t>Контроль единиц</t>
  </si>
  <si>
    <t>Контроль цен</t>
  </si>
  <si>
    <t>Контроль налога</t>
  </si>
  <si>
    <t>Контроль п. 134</t>
  </si>
  <si>
    <t>Контроль связи с ОСР</t>
  </si>
  <si>
    <t>Контроль основания</t>
  </si>
  <si>
    <t>Приложение № 6 к Методике № 421/пр (рекомендуемый образец)</t>
  </si>
  <si>
    <t>Контрольная панель — вне печатной области</t>
  </si>
  <si>
    <t>Бланк — заполните исходные документы и параметры</t>
  </si>
  <si>
    <t>Заказчик</t>
  </si>
  <si>
    <t>Строк с исходными документами</t>
  </si>
  <si>
    <t>Утверждён</t>
  </si>
  <si>
    <t>Дубли ID</t>
  </si>
  <si>
    <t>Сметная стоимость, тыс. руб.</t>
  </si>
  <si>
    <t>Ошибки единиц</t>
  </si>
  <si>
    <t>Смешение уровней / периодов</t>
  </si>
  <si>
    <t>СВОДНЫЙ СМЕТНЫЙ РАСЧЁТ СТОИМОСТИ СТРОИТЕЛЬСТВА</t>
  </si>
  <si>
    <t>Налоговые условия требуют регистра</t>
  </si>
  <si>
    <t>№ ССРСС-</t>
  </si>
  <si>
    <t>Несогласованные выделения п. 134</t>
  </si>
  <si>
    <t>Наименование стройки</t>
  </si>
  <si>
    <t>Ошибки связи с исходной ОСР</t>
  </si>
  <si>
    <t>Нет описания / основания, отрицательный перенос</t>
  </si>
  <si>
    <t>№ п/п</t>
  </si>
  <si>
    <t>Обоснование</t>
  </si>
  <si>
    <t>Наименование глав, объектов капитального строительства, работ и затрат</t>
  </si>
  <si>
    <t>Резерв / предел / основание</t>
  </si>
  <si>
    <t>строительных (ремонтно-строительных, ремонтно-реставрационных) работ</t>
  </si>
  <si>
    <t>монтажных работ</t>
  </si>
  <si>
    <t>оборудования</t>
  </si>
  <si>
    <t>прочих затрат</t>
  </si>
  <si>
    <t>всего</t>
  </si>
  <si>
    <t>НДС / основание / уровень</t>
  </si>
  <si>
    <t>Сумма граф 4–7 минус графа 8</t>
  </si>
  <si>
    <t>Глава 1. Подготовка территории строительства</t>
  </si>
  <si>
    <t>Выделено / отдельно перенесено, руб.</t>
  </si>
  <si>
    <t>Резерв: ссылка на п. 179</t>
  </si>
  <si>
    <t>42/пр, п. 3 изменений</t>
  </si>
  <si>
    <t>Ставка НДС: ссылка</t>
  </si>
  <si>
    <t>ФНС: Налоги 2026</t>
  </si>
  <si>
    <t>Можно проверять общий итог</t>
  </si>
  <si>
    <t>Итого по главе 1</t>
  </si>
  <si>
    <t>Глава 2. Основные объекты строительства, реконструкции, капитального ремонта</t>
  </si>
  <si>
    <t>Итог заблокирован при незаполненных параметрах или ошибках контрольной панели. «ОК» не является заключением экспертизы.</t>
  </si>
  <si>
    <t>Итого по главе 2</t>
  </si>
  <si>
    <t>Глава 3. Объекты подсобного и обслуживающего назначения</t>
  </si>
  <si>
    <t>Итого по главе 3</t>
  </si>
  <si>
    <t>Глава 4. Объекты энергетического хозяйства</t>
  </si>
  <si>
    <t>Итого по главе 4</t>
  </si>
  <si>
    <t>Глава 5. Объекты транспортного хозяйства и связи</t>
  </si>
  <si>
    <t>Итого по главе 5</t>
  </si>
  <si>
    <t>Глава 6. Наружные сети и сооружения водоснабжения, водоотведения, теплоснабжения и газоснабжения</t>
  </si>
  <si>
    <t>Итого по главе 6</t>
  </si>
  <si>
    <t>Глава 7. Благоустройство и озеленение территории</t>
  </si>
  <si>
    <t>Итого по главе 7</t>
  </si>
  <si>
    <t>Итого по главам 1–7</t>
  </si>
  <si>
    <t>Глава 8. Временные здания и сооружения</t>
  </si>
  <si>
    <t>Итого по главе 8</t>
  </si>
  <si>
    <t>Итого по главам 1–8</t>
  </si>
  <si>
    <t>Глава 9. Прочие работы и затраты</t>
  </si>
  <si>
    <t>Итого по главе 9</t>
  </si>
  <si>
    <t>Итого по главам 1–9</t>
  </si>
  <si>
    <t>Глава 10. Содержание службы заказчика. Строительный контроль</t>
  </si>
  <si>
    <t>Итого по главе 10</t>
  </si>
  <si>
    <t>Глава 11. Подготовка эксплуатационных кадров для строящегося объекта капитального строительства</t>
  </si>
  <si>
    <t>Итого по главе 11</t>
  </si>
  <si>
    <t>Глава 12. Публичный технологический и ценовой аудит, подготовка обоснования инвестиций, осуществляемых в инвестиционный проект по созданию объекта капитального строительства, в отношении которого планируется заключение контракта, предметом которого является одновременно выполнение работ по проектированию, строительству и вводу в эксплуатацию объекта капитального строительства, технологический и ценовой аудит обоснования инвестиций, аудит проектной документации, проектные и изыскательские работы</t>
  </si>
  <si>
    <t>Итого по главе 12</t>
  </si>
  <si>
    <t>Итого по главам 1–12</t>
  </si>
  <si>
    <t>Резерв на непредвиденные работы и затраты</t>
  </si>
  <si>
    <t>Итого с резервом</t>
  </si>
  <si>
    <t>НДС</t>
  </si>
  <si>
    <t>Всего по сводному сметному расчёту</t>
  </si>
  <si>
    <t>Руководитель проектной организации: подпись, инициалы, фамилия ____________________</t>
  </si>
  <si>
    <t>Главный инженер проекта: подпись, инициалы, фамилия ____________________</t>
  </si>
  <si>
    <t>Начальник __________ отдела: подпись, инициалы, фамилия ____________________</t>
  </si>
  <si>
    <t>Заказчик: должность, подпись, инициалы, фамилия ____________________</t>
  </si>
  <si>
    <t>Примечания: 1. В графе 6 учитываются также мебель, инвентарь и произведения искусства. 2. Графы заполняются при наличии данных. Нули скрыты числовым форматом.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</si>
</sst>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(#,##0.00);&quot;&quot;"/>
  </numFmts>
  <fonts count="6" x14ac:knownFonts="1">
    <font>
      <color theme="1"/>
      <family val="2"/>
      <scheme val="minor"/>
      <sz val="11"/>
      <name val="Calibri"/>
    </font>
    <font>
      <b/>
      <sz val="11"/>
      <name val="Arial"/>
    </font>
    <font>
      <sz val="10"/>
      <name val="Arial"/>
    </font>
    <font>
      <color rgb="FF0000FF"/>
      <sz val="10"/>
      <name val="Arial"/>
    </font>
    <font>
      <color rgb="FF008000"/>
      <sz val="10"/>
      <name val="Arial"/>
    </font>
    <font>
      <b/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EDE8E2"/>
      </patternFill>
    </fill>
    <fill>
      <patternFill patternType="solid">
        <fgColor rgb="FFFFF3C5"/>
      </patternFill>
    </fill>
    <fill>
      <patternFill patternType="solid">
        <fgColor rgb="FFE3D4C3"/>
      </patternFill>
    </fill>
  </fills>
  <borders count="2">
    <border>
      <left/>
      <right/>
      <top/>
      <bottom/>
      <diagonal/>
    </border>
    <border>
      <left/>
      <right/>
      <top/>
      <bottom style="hair">
        <color rgb="FFD0D0D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3" borderId="0" xfId="0" applyFont="1" applyFill="1" applyAlignment="1" applyProtection="1">
      <alignment vertical="center" wrapText="1"/>
      <protection locked="0"/>
    </xf>
    <xf numFmtId="10" fontId="3" fillId="3" borderId="0" xfId="0" applyNumberFormat="1" applyFont="1" applyFill="1" applyAlignment="1" applyProtection="1">
      <alignment vertical="center" wrapText="1"/>
      <protection locked="0"/>
    </xf>
    <xf numFmtId="10" fontId="2" fillId="0" borderId="0" xfId="0" applyNumberFormat="1" applyFont="1" applyAlignment="1">
      <alignment vertical="center" wrapText="1"/>
    </xf>
    <xf numFmtId="0" fontId="3" fillId="3" borderId="0" xfId="0" applyFont="1" applyFill="1" applyProtection="1">
      <protection locked="0"/>
    </xf>
    <xf numFmtId="164" fontId="3" fillId="3" borderId="0" xfId="0" applyNumberFormat="1" applyFont="1" applyFill="1" applyProtection="1">
      <protection locked="0"/>
    </xf>
    <xf numFmtId="164" fontId="2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  <xf numFmtId="0" fontId="0" fillId="0" borderId="1" xfId="0" applyBorder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vertical="center" wrapText="1"/>
    </xf>
    <xf numFmtId="0" fontId="1" fillId="4" borderId="0" xfId="0" applyFont="1" applyFill="1"/>
    <xf numFmtId="0" fontId="1" fillId="4" borderId="1" xfId="0" applyFont="1" applyFill="1" applyBorder="1"/>
    <xf numFmtId="0" fontId="1" fillId="4" borderId="1" xfId="0" applyFont="1" applyFill="1" applyBorder="1" applyAlignment="1">
      <alignment vertical="center" wrapText="1"/>
    </xf>
    <xf numFmtId="164" fontId="1" fillId="4" borderId="1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009240006" TargetMode="External"/><Relationship Id="rId2" Type="http://schemas.openxmlformats.org/officeDocument/2006/relationships/hyperlink" Target="http://publication.pravo.gov.ru/Document/View/0001202208310019" TargetMode="External"/><Relationship Id="rId3" Type="http://schemas.openxmlformats.org/officeDocument/2006/relationships/hyperlink" Target="http://publication.pravo.gov.ru/Document/View/0001202403290009" TargetMode="External"/><Relationship Id="rId4" Type="http://schemas.openxmlformats.org/officeDocument/2006/relationships/hyperlink" Target="http://publication.pravo.gov.ru/Document/View/0001202503140011" TargetMode="External"/><Relationship Id="rId5" Type="http://schemas.openxmlformats.org/officeDocument/2006/relationships/hyperlink" Target="http://publication.pravo.gov.ru/Document/View/0001202602030008" TargetMode="External"/><Relationship Id="rId6" Type="http://schemas.openxmlformats.org/officeDocument/2006/relationships/hyperlink" Target="https://www.nalog.gov.ru/new2026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://publication.pravo.gov.ru/Document/View/0001202602030008" TargetMode="External"/><Relationship Id="rId2" Type="http://schemas.openxmlformats.org/officeDocument/2006/relationships/hyperlink" Target="https://www.nalog.gov.ru/new202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"/>
  <sheetFormatPr defaultRowHeight="15" outlineLevelRow="0" outlineLevelCol="0" x14ac:dyDescent="55"/>
  <cols>
    <col min="1" max="2" width="45" customWidth="1"/>
    <col min="3" max="8" width="12" customWidth="1"/>
  </cols>
  <sheetData>
    <row r="1" ht="32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1" t="s">
        <v>1</v>
      </c>
      <c r="B2" s="1"/>
      <c r="C2" s="1"/>
      <c r="D2" s="1"/>
      <c r="E2" s="1"/>
      <c r="F2" s="1"/>
      <c r="G2" s="1"/>
      <c r="H2" s="1"/>
    </row>
    <row r="4" ht="30" customHeight="1" spans="1:8" x14ac:dyDescent="0.25">
      <c r="A4" s="2" t="s">
        <v>2</v>
      </c>
      <c r="B4" s="3" t="s">
        <v>3</v>
      </c>
      <c r="C4" s="3"/>
      <c r="D4" s="3"/>
      <c r="E4" s="3"/>
      <c r="F4" s="3"/>
      <c r="G4" s="3"/>
      <c r="H4" s="3"/>
    </row>
    <row r="5" ht="30" customHeight="1" spans="1:8" x14ac:dyDescent="0.25">
      <c r="A5" s="2" t="s">
        <v>4</v>
      </c>
      <c r="B5" s="3" t="s">
        <v>3</v>
      </c>
      <c r="C5" s="3"/>
      <c r="D5" s="3"/>
      <c r="E5" s="3"/>
      <c r="F5" s="3"/>
      <c r="G5" s="3"/>
      <c r="H5" s="3"/>
    </row>
    <row r="6" ht="30" customHeight="1" spans="1:8" x14ac:dyDescent="0.25">
      <c r="A6" s="2" t="s">
        <v>5</v>
      </c>
      <c r="B6" s="4" t="s">
        <v>3</v>
      </c>
      <c r="C6" s="4"/>
      <c r="D6" s="4"/>
      <c r="E6" s="4"/>
      <c r="F6" s="4"/>
      <c r="G6" s="4"/>
      <c r="H6" s="4"/>
    </row>
    <row r="7" ht="30" customHeight="1" spans="1:8" x14ac:dyDescent="0.25">
      <c r="A7" s="2" t="s">
        <v>6</v>
      </c>
      <c r="B7" s="4" t="s">
        <v>3</v>
      </c>
      <c r="C7" s="4"/>
      <c r="D7" s="4"/>
      <c r="E7" s="4"/>
      <c r="F7" s="4"/>
      <c r="G7" s="4"/>
      <c r="H7" s="4"/>
    </row>
    <row r="8" ht="30" customHeight="1" spans="1:8" x14ac:dyDescent="0.25">
      <c r="A8" s="2" t="s">
        <v>7</v>
      </c>
      <c r="B8" s="3" t="s">
        <v>3</v>
      </c>
      <c r="C8" s="3"/>
      <c r="D8" s="3"/>
      <c r="E8" s="3"/>
      <c r="F8" s="3"/>
      <c r="G8" s="3"/>
      <c r="H8" s="3"/>
    </row>
    <row r="9" ht="30" customHeight="1" spans="1:8" x14ac:dyDescent="0.25">
      <c r="A9" s="2" t="s">
        <v>8</v>
      </c>
      <c r="B9" s="3" t="s">
        <v>3</v>
      </c>
      <c r="C9" s="3"/>
      <c r="D9" s="3"/>
      <c r="E9" s="3"/>
      <c r="F9" s="3"/>
      <c r="G9" s="3"/>
      <c r="H9" s="3"/>
    </row>
    <row r="10" ht="30" customHeight="1" spans="1:8" x14ac:dyDescent="0.25">
      <c r="A10" s="2" t="s">
        <v>9</v>
      </c>
      <c r="B10" s="3" t="s">
        <v>3</v>
      </c>
      <c r="C10" s="3"/>
      <c r="D10" s="3"/>
      <c r="E10" s="3"/>
      <c r="F10" s="3"/>
      <c r="G10" s="3"/>
      <c r="H10" s="3"/>
    </row>
    <row r="11" ht="30" customHeight="1" spans="1:8" x14ac:dyDescent="0.25">
      <c r="A11" s="2" t="s">
        <v>10</v>
      </c>
      <c r="B11" s="3" t="s">
        <v>3</v>
      </c>
      <c r="C11" s="3"/>
      <c r="D11" s="3"/>
      <c r="E11" s="3"/>
      <c r="F11" s="3"/>
      <c r="G11" s="3"/>
      <c r="H11" s="3"/>
    </row>
    <row r="12" spans="1:2" x14ac:dyDescent="0.25">
      <c r="A12" s="2" t="s">
        <v>11</v>
      </c>
      <c r="B12" s="5">
        <f>IF(B11="Непроизводственный",0.02,IF(B11="Производственный/линейный",0.03,IF(B11="Статья 48.1 ГрК РФ",0.1,0)))</f>
        <v>0</v>
      </c>
    </row>
    <row r="14" ht="46" customHeight="1" spans="1:8" x14ac:dyDescent="0.25">
      <c r="A14" s="2" t="s">
        <v>12</v>
      </c>
      <c r="B14" s="2"/>
      <c r="C14" s="2"/>
      <c r="D14" s="2"/>
      <c r="E14" s="2"/>
      <c r="F14" s="2"/>
      <c r="G14" s="2"/>
      <c r="H14" s="2"/>
    </row>
    <row r="15" ht="46" customHeight="1" spans="1:8" x14ac:dyDescent="0.25">
      <c r="A15" s="2" t="s">
        <v>13</v>
      </c>
      <c r="B15" s="2"/>
      <c r="C15" s="2"/>
      <c r="D15" s="2"/>
      <c r="E15" s="2"/>
      <c r="F15" s="2"/>
      <c r="G15" s="2"/>
      <c r="H15" s="2"/>
    </row>
    <row r="16" ht="46" customHeight="1" spans="1:8" x14ac:dyDescent="0.25">
      <c r="A16" s="2" t="s">
        <v>14</v>
      </c>
      <c r="B16" s="2"/>
      <c r="C16" s="2"/>
      <c r="D16" s="2"/>
      <c r="E16" s="2"/>
      <c r="F16" s="2"/>
      <c r="G16" s="2"/>
      <c r="H16" s="2"/>
    </row>
    <row r="17" ht="46" customHeight="1" spans="1:8" x14ac:dyDescent="0.25">
      <c r="A17" s="2" t="s">
        <v>15</v>
      </c>
      <c r="B17" s="2"/>
      <c r="C17" s="2"/>
      <c r="D17" s="2"/>
      <c r="E17" s="2"/>
      <c r="F17" s="2"/>
      <c r="G17" s="2"/>
      <c r="H17" s="2"/>
    </row>
    <row r="18" ht="46" customHeight="1" spans="1:8" x14ac:dyDescent="0.25">
      <c r="A18" s="2" t="s">
        <v>16</v>
      </c>
      <c r="B18" s="2"/>
      <c r="C18" s="2"/>
      <c r="D18" s="2"/>
      <c r="E18" s="2"/>
      <c r="F18" s="2"/>
      <c r="G18" s="2"/>
      <c r="H18" s="2"/>
    </row>
    <row r="19" ht="46" customHeight="1" spans="1:8" x14ac:dyDescent="0.25">
      <c r="A19" s="2" t="s">
        <v>17</v>
      </c>
      <c r="B19" s="2"/>
      <c r="C19" s="2"/>
      <c r="D19" s="2"/>
      <c r="E19" s="2"/>
      <c r="F19" s="2"/>
      <c r="G19" s="2"/>
      <c r="H19" s="2"/>
    </row>
    <row r="20" ht="46" customHeight="1" spans="1:8" x14ac:dyDescent="0.25">
      <c r="A20" s="2" t="s">
        <v>18</v>
      </c>
      <c r="B20" s="2"/>
      <c r="C20" s="2"/>
      <c r="D20" s="2"/>
      <c r="E20" s="2"/>
      <c r="F20" s="2"/>
      <c r="G20" s="2"/>
      <c r="H20" s="2"/>
    </row>
    <row r="21" ht="46" customHeight="1" spans="1:8" x14ac:dyDescent="0.25">
      <c r="A21" s="2" t="s">
        <v>19</v>
      </c>
      <c r="B21" s="2"/>
      <c r="C21" s="2"/>
      <c r="D21" s="2"/>
      <c r="E21" s="2"/>
      <c r="F21" s="2"/>
      <c r="G21" s="2"/>
      <c r="H21" s="2"/>
    </row>
    <row r="22" ht="46" customHeight="1" spans="1:8" x14ac:dyDescent="0.25">
      <c r="A22" s="2" t="s">
        <v>20</v>
      </c>
      <c r="B22" s="2"/>
      <c r="C22" s="2"/>
      <c r="D22" s="2"/>
      <c r="E22" s="2"/>
      <c r="F22" s="2"/>
      <c r="G22" s="2"/>
      <c r="H22" s="2"/>
    </row>
    <row r="23" ht="46" customHeight="1" spans="1:8" x14ac:dyDescent="0.25">
      <c r="A23" s="2" t="s">
        <v>21</v>
      </c>
      <c r="B23" s="2"/>
      <c r="C23" s="2"/>
      <c r="D23" s="2"/>
      <c r="E23" s="2"/>
      <c r="F23" s="2"/>
      <c r="G23" s="2"/>
      <c r="H23" s="2"/>
    </row>
    <row r="24" ht="46" customHeight="1" spans="1:8" x14ac:dyDescent="0.25">
      <c r="A24" s="2" t="s">
        <v>22</v>
      </c>
      <c r="B24" s="2"/>
      <c r="C24" s="2"/>
      <c r="D24" s="2"/>
      <c r="E24" s="2"/>
      <c r="F24" s="2"/>
      <c r="G24" s="2"/>
      <c r="H24" s="2"/>
    </row>
    <row r="25" ht="46" customHeight="1" spans="1:8" x14ac:dyDescent="0.25">
      <c r="A25" s="2" t="s">
        <v>23</v>
      </c>
      <c r="B25" s="2"/>
      <c r="C25" s="2"/>
      <c r="D25" s="2"/>
      <c r="E25" s="2"/>
      <c r="F25" s="2"/>
      <c r="G25" s="2"/>
      <c r="H25" s="2"/>
    </row>
    <row r="26" ht="46" customHeight="1" spans="1:8" x14ac:dyDescent="0.25">
      <c r="A26" s="2" t="s">
        <v>24</v>
      </c>
      <c r="B26" s="2"/>
      <c r="C26" s="2"/>
      <c r="D26" s="2"/>
      <c r="E26" s="2"/>
      <c r="F26" s="2"/>
      <c r="G26" s="2"/>
      <c r="H26" s="2"/>
    </row>
    <row r="29" ht="25" customHeight="1" spans="1:8" x14ac:dyDescent="0.25">
      <c r="A29" s="2" t="s">
        <v>25</v>
      </c>
      <c r="B29" s="2"/>
      <c r="C29" s="2"/>
      <c r="D29" s="2"/>
      <c r="E29" s="2"/>
      <c r="F29" s="2"/>
      <c r="G29" s="2"/>
      <c r="H29" s="2"/>
    </row>
    <row r="30" ht="25" customHeight="1" spans="1:8" x14ac:dyDescent="0.25">
      <c r="A30" s="2" t="s">
        <v>26</v>
      </c>
      <c r="B30" s="2"/>
      <c r="C30" s="2"/>
      <c r="D30" s="2"/>
      <c r="E30" s="2"/>
      <c r="F30" s="2"/>
      <c r="G30" s="2"/>
      <c r="H30" s="2"/>
    </row>
    <row r="31" ht="25" customHeight="1" spans="1:8" x14ac:dyDescent="0.25">
      <c r="A31" s="2" t="s">
        <v>27</v>
      </c>
      <c r="B31" s="2"/>
      <c r="C31" s="2"/>
      <c r="D31" s="2"/>
      <c r="E31" s="2"/>
      <c r="F31" s="2"/>
      <c r="G31" s="2"/>
      <c r="H31" s="2"/>
    </row>
    <row r="32" ht="25" customHeight="1" spans="1:8" x14ac:dyDescent="0.25">
      <c r="A32" s="2" t="s">
        <v>28</v>
      </c>
      <c r="B32" s="2"/>
      <c r="C32" s="2"/>
      <c r="D32" s="2"/>
      <c r="E32" s="2"/>
      <c r="F32" s="2"/>
      <c r="G32" s="2"/>
      <c r="H32" s="2"/>
    </row>
    <row r="33" ht="25" customHeight="1" spans="1:8" x14ac:dyDescent="0.25">
      <c r="A33" s="2" t="s">
        <v>29</v>
      </c>
      <c r="B33" s="2"/>
      <c r="C33" s="2"/>
      <c r="D33" s="2"/>
      <c r="E33" s="2"/>
      <c r="F33" s="2"/>
      <c r="G33" s="2"/>
      <c r="H33" s="2"/>
    </row>
    <row r="34" ht="25" customHeight="1" spans="1:8" x14ac:dyDescent="0.25">
      <c r="A34" s="2" t="s">
        <v>30</v>
      </c>
      <c r="B34" s="2"/>
      <c r="C34" s="2"/>
      <c r="D34" s="2"/>
      <c r="E34" s="2"/>
      <c r="F34" s="2"/>
      <c r="G34" s="2"/>
      <c r="H34" s="2"/>
    </row>
  </sheetData>
  <sheetProtection sheet="1" formatRows="0"/>
  <mergeCells count="29">
    <mergeCell ref="A1:H1"/>
    <mergeCell ref="A2:H2"/>
    <mergeCell ref="B4:H4"/>
    <mergeCell ref="B5:H5"/>
    <mergeCell ref="B6:H6"/>
    <mergeCell ref="B7:H7"/>
    <mergeCell ref="B8:H8"/>
    <mergeCell ref="B9:H9"/>
    <mergeCell ref="B10:H10"/>
    <mergeCell ref="B11:H11"/>
    <mergeCell ref="A14:H14"/>
    <mergeCell ref="A15:H15"/>
    <mergeCell ref="A16:H16"/>
    <mergeCell ref="A17:H17"/>
    <mergeCell ref="A18:H18"/>
    <mergeCell ref="A19:H19"/>
    <mergeCell ref="A20:H20"/>
    <mergeCell ref="A21:H21"/>
    <mergeCell ref="A22:H22"/>
    <mergeCell ref="A23:H23"/>
    <mergeCell ref="A24:H24"/>
    <mergeCell ref="A25:H25"/>
    <mergeCell ref="A26:H26"/>
    <mergeCell ref="A29:H29"/>
    <mergeCell ref="A30:H30"/>
    <mergeCell ref="A31:H31"/>
    <mergeCell ref="A32:H32"/>
    <mergeCell ref="A33:H33"/>
    <mergeCell ref="A34:H34"/>
  </mergeCells>
  <dataValidations count="4">
    <dataValidation type="list" allowBlank="1" showErrorMessage="1" error="Выберите значение из списка" sqref="B10">
      <formula1>"Без освобождений,Есть освобождения — отдельный регистр"</formula1>
    </dataValidation>
    <dataValidation type="list" allowBlank="1" showErrorMessage="1" error="Выберите значение из списка" sqref="B11">
      <formula1>"Непроизводственный,Производственный/линейный,Статья 48.1 ГрК РФ"</formula1>
    </dataValidation>
    <dataValidation type="list" allowBlank="1" showErrorMessage="1" error="Выберите значение из списка" sqref="B4">
      <formula1>"Текущий,Базисный"</formula1>
    </dataValidation>
    <dataValidation type="decimal" allowBlank="1" showErrorMessage="1" error="Введите долю от 0 до 1: 0,02 означает 2%" sqref="B6:B7">
      <formula1>0</formula1>
      <formula2>1</formula2>
    </dataValidation>
  </dataValidations>
  <hyperlinks>
    <hyperlink ref="A29" r:id="rId1"/>
    <hyperlink ref="A30" r:id="rId2"/>
    <hyperlink ref="A31" r:id="rId3"/>
    <hyperlink ref="A32" r:id="rId4"/>
    <hyperlink ref="A33" r:id="rId5"/>
    <hyperlink ref="A34" r:id="rId6"/>
  </hyperlinks>
  <pageMargins left="0.25" right="0.25" top="0.4" bottom="0.4" header="0.2" footer="0.2"/>
  <pageSetup paperSize="9" orientation="landscape" fitToWidth="1" fitToHeight="0"/>
  <headerFooter>
    <oddFooter>&amp;LСметрикс • учебный макет • 05.10.2026&amp;RСтраница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workbookViewId="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20" customWidth="1"/>
    <col min="2" max="2" width="8" customWidth="1"/>
    <col min="3" max="3" width="34" customWidth="1"/>
    <col min="4" max="12" width="20" customWidth="1"/>
    <col min="13" max="13" width="34" customWidth="1"/>
    <col min="14" max="20" width="20" customWidth="1"/>
    <col min="21" max="27" width="21" customWidth="1"/>
  </cols>
  <sheetData>
    <row r="1" ht="75" customHeight="1" spans="1:27" x14ac:dyDescent="0.2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  <c r="F1" s="2" t="s">
        <v>36</v>
      </c>
      <c r="G1" s="2" t="s">
        <v>37</v>
      </c>
      <c r="H1" s="2" t="s">
        <v>38</v>
      </c>
      <c r="I1" s="2" t="s">
        <v>39</v>
      </c>
      <c r="J1" s="2" t="s">
        <v>40</v>
      </c>
      <c r="K1" s="2" t="s">
        <v>2</v>
      </c>
      <c r="L1" s="2" t="s">
        <v>41</v>
      </c>
      <c r="M1" s="2" t="s">
        <v>42</v>
      </c>
      <c r="N1" s="2" t="s">
        <v>9</v>
      </c>
      <c r="O1" s="2" t="s">
        <v>43</v>
      </c>
      <c r="P1" s="2" t="s">
        <v>44</v>
      </c>
      <c r="Q1" s="2" t="s">
        <v>45</v>
      </c>
      <c r="R1" s="2" t="s">
        <v>46</v>
      </c>
      <c r="S1" s="2" t="s">
        <v>47</v>
      </c>
      <c r="T1" s="2" t="s">
        <v>48</v>
      </c>
      <c r="U1" s="2" t="s">
        <v>49</v>
      </c>
      <c r="V1" s="2" t="s">
        <v>50</v>
      </c>
      <c r="W1" s="2" t="s">
        <v>51</v>
      </c>
      <c r="X1" s="2" t="s">
        <v>52</v>
      </c>
      <c r="Y1" s="2" t="s">
        <v>53</v>
      </c>
      <c r="Z1" s="2" t="s">
        <v>54</v>
      </c>
      <c r="AA1" s="2" t="s">
        <v>55</v>
      </c>
    </row>
    <row r="2" ht="42" customHeight="1" spans="1:27" x14ac:dyDescent="0.25">
      <c r="A2" s="6"/>
      <c r="B2" s="2">
        <v>1</v>
      </c>
      <c r="C2" s="6"/>
      <c r="D2" s="7"/>
      <c r="E2" s="7"/>
      <c r="F2" s="7"/>
      <c r="G2" s="7"/>
      <c r="H2" s="7"/>
      <c r="I2" s="7"/>
      <c r="J2" s="6"/>
      <c r="K2" s="6"/>
      <c r="L2" s="6"/>
      <c r="M2" s="6"/>
      <c r="N2" s="6"/>
      <c r="O2" s="6"/>
      <c r="P2" s="8" t="str">
        <f>IF(A2="","",D2-H2-I2)</f>
        <v/>
      </c>
      <c r="Q2" s="8" t="str">
        <f>IF(A2="","",E2)</f>
        <v/>
      </c>
      <c r="R2" s="8" t="str">
        <f>IF(A2="","",F2)</f>
        <v/>
      </c>
      <c r="S2" s="8" t="str">
        <f>IF(A2="","",G2)</f>
        <v/>
      </c>
      <c r="T2" s="8" t="str">
        <f>IF(A2="","",SUM(P2:S2))</f>
        <v/>
      </c>
      <c r="U2" s="2" t="str">
        <f>IF(A2="","",IF(COUNTIF($A$2:$A$61,A2)=1,"ОК","ДУБЛЬ"))</f>
        <v/>
      </c>
      <c r="V2" s="2" t="str">
        <f>IF(A2="","",IF(J2="руб.","ОК","ПРОВЕРЬТЕ"))</f>
        <v/>
      </c>
      <c r="W2" s="2" t="str">
        <f>IF(A2="","",IF(AND(K2='Инструкция'!$B$4,L2='Инструкция'!$B$5,L2&lt;&gt;""),"ОК","ПРОВЕРЬТЕ"))</f>
        <v/>
      </c>
      <c r="X2" s="2" t="str">
        <f>IF(A2="","",IF(OR('Инструкция'!$B$4="Базисный",AND(N2="Без освобождений",'Инструкция'!$B$10="Без освобождений")),"ОК","ПРОВЕРЬТЕ"))</f>
        <v/>
      </c>
      <c r="Y2" s="2" t="str">
        <f>IF(A2="","",IF(AND(H2&gt;=0,I2&gt;=0,D2&gt;=SUM(H2:I2),OR(SUM(H2:I2)=0,B2=2),ABS(H2-SUMIFS($P$2:$P$61,$O$2:$O$61,A2,$B$2:$B$61,8))&lt;0.005,ABS(I2-SUMIFS($P$2:$P$61,$O$2:$O$61,A2,$B$2:$B$61,9))&lt;0.005),"ОК","ПРОВЕРЬТЕ"))</f>
        <v/>
      </c>
      <c r="Z2" s="2" t="str">
        <f>IF(A2="","",IF(O2="","ОК",IF(AND(COUNTIF($A$2:$A$61,O2)=1,OR(B2=8,B2=9)),"ОК","ПРОВЕРЬТЕ")))</f>
        <v/>
      </c>
      <c r="AA2" s="2" t="str">
        <f>IF(A2="","",IF(AND(C2&lt;&gt;"",M2&lt;&gt;"",T2&gt;=0),"ОК","ПРОВЕРЬТЕ"))</f>
        <v/>
      </c>
    </row>
    <row r="3" ht="42" customHeight="1" spans="1:27" x14ac:dyDescent="0.25">
      <c r="A3" s="6"/>
      <c r="B3" s="2">
        <v>1</v>
      </c>
      <c r="C3" s="6"/>
      <c r="D3" s="7"/>
      <c r="E3" s="7"/>
      <c r="F3" s="7"/>
      <c r="G3" s="7"/>
      <c r="H3" s="7"/>
      <c r="I3" s="7"/>
      <c r="J3" s="6"/>
      <c r="K3" s="6"/>
      <c r="L3" s="6"/>
      <c r="M3" s="6"/>
      <c r="N3" s="6"/>
      <c r="O3" s="6"/>
      <c r="P3" s="8" t="str">
        <f>IF(A3="","",D3-H3-I3)</f>
        <v/>
      </c>
      <c r="Q3" s="8" t="str">
        <f>IF(A3="","",E3)</f>
        <v/>
      </c>
      <c r="R3" s="8" t="str">
        <f>IF(A3="","",F3)</f>
        <v/>
      </c>
      <c r="S3" s="8" t="str">
        <f>IF(A3="","",G3)</f>
        <v/>
      </c>
      <c r="T3" s="8" t="str">
        <f>IF(A3="","",SUM(P3:S3))</f>
        <v/>
      </c>
      <c r="U3" s="2" t="str">
        <f>IF(A3="","",IF(COUNTIF($A$2:$A$61,A3)=1,"ОК","ДУБЛЬ"))</f>
        <v/>
      </c>
      <c r="V3" s="2" t="str">
        <f>IF(A3="","",IF(J3="руб.","ОК","ПРОВЕРЬТЕ"))</f>
        <v/>
      </c>
      <c r="W3" s="2" t="str">
        <f>IF(A3="","",IF(AND(K3='Инструкция'!$B$4,L3='Инструкция'!$B$5,L3&lt;&gt;""),"ОК","ПРОВЕРЬТЕ"))</f>
        <v/>
      </c>
      <c r="X3" s="2" t="str">
        <f>IF(A3="","",IF(OR('Инструкция'!$B$4="Базисный",AND(N3="Без освобождений",'Инструкция'!$B$10="Без освобождений")),"ОК","ПРОВЕРЬТЕ"))</f>
        <v/>
      </c>
      <c r="Y3" s="2" t="str">
        <f>IF(A3="","",IF(AND(H3&gt;=0,I3&gt;=0,D3&gt;=SUM(H3:I3),OR(SUM(H3:I3)=0,B3=2),ABS(H3-SUMIFS($P$2:$P$61,$O$2:$O$61,A3,$B$2:$B$61,8))&lt;0.005,ABS(I3-SUMIFS($P$2:$P$61,$O$2:$O$61,A3,$B$2:$B$61,9))&lt;0.005),"ОК","ПРОВЕРЬТЕ"))</f>
        <v/>
      </c>
      <c r="Z3" s="2" t="str">
        <f>IF(A3="","",IF(O3="","ОК",IF(AND(COUNTIF($A$2:$A$61,O3)=1,OR(B3=8,B3=9)),"ОК","ПРОВЕРЬТЕ")))</f>
        <v/>
      </c>
      <c r="AA3" s="2" t="str">
        <f>IF(A3="","",IF(AND(C3&lt;&gt;"",M3&lt;&gt;"",T3&gt;=0),"ОК","ПРОВЕРЬТЕ"))</f>
        <v/>
      </c>
    </row>
    <row r="4" ht="42" customHeight="1" spans="1:27" x14ac:dyDescent="0.25">
      <c r="A4" s="6"/>
      <c r="B4" s="2">
        <v>1</v>
      </c>
      <c r="C4" s="6"/>
      <c r="D4" s="7"/>
      <c r="E4" s="7"/>
      <c r="F4" s="7"/>
      <c r="G4" s="7"/>
      <c r="H4" s="7"/>
      <c r="I4" s="7"/>
      <c r="J4" s="6"/>
      <c r="K4" s="6"/>
      <c r="L4" s="6"/>
      <c r="M4" s="6"/>
      <c r="N4" s="6"/>
      <c r="O4" s="6"/>
      <c r="P4" s="8" t="str">
        <f>IF(A4="","",D4-H4-I4)</f>
        <v/>
      </c>
      <c r="Q4" s="8" t="str">
        <f>IF(A4="","",E4)</f>
        <v/>
      </c>
      <c r="R4" s="8" t="str">
        <f>IF(A4="","",F4)</f>
        <v/>
      </c>
      <c r="S4" s="8" t="str">
        <f>IF(A4="","",G4)</f>
        <v/>
      </c>
      <c r="T4" s="8" t="str">
        <f>IF(A4="","",SUM(P4:S4))</f>
        <v/>
      </c>
      <c r="U4" s="2" t="str">
        <f>IF(A4="","",IF(COUNTIF($A$2:$A$61,A4)=1,"ОК","ДУБЛЬ"))</f>
        <v/>
      </c>
      <c r="V4" s="2" t="str">
        <f>IF(A4="","",IF(J4="руб.","ОК","ПРОВЕРЬТЕ"))</f>
        <v/>
      </c>
      <c r="W4" s="2" t="str">
        <f>IF(A4="","",IF(AND(K4='Инструкция'!$B$4,L4='Инструкция'!$B$5,L4&lt;&gt;""),"ОК","ПРОВЕРЬТЕ"))</f>
        <v/>
      </c>
      <c r="X4" s="2" t="str">
        <f>IF(A4="","",IF(OR('Инструкция'!$B$4="Базисный",AND(N4="Без освобождений",'Инструкция'!$B$10="Без освобождений")),"ОК","ПРОВЕРЬТЕ"))</f>
        <v/>
      </c>
      <c r="Y4" s="2" t="str">
        <f>IF(A4="","",IF(AND(H4&gt;=0,I4&gt;=0,D4&gt;=SUM(H4:I4),OR(SUM(H4:I4)=0,B4=2),ABS(H4-SUMIFS($P$2:$P$61,$O$2:$O$61,A4,$B$2:$B$61,8))&lt;0.005,ABS(I4-SUMIFS($P$2:$P$61,$O$2:$O$61,A4,$B$2:$B$61,9))&lt;0.005),"ОК","ПРОВЕРЬТЕ"))</f>
        <v/>
      </c>
      <c r="Z4" s="2" t="str">
        <f>IF(A4="","",IF(O4="","ОК",IF(AND(COUNTIF($A$2:$A$61,O4)=1,OR(B4=8,B4=9)),"ОК","ПРОВЕРЬТЕ")))</f>
        <v/>
      </c>
      <c r="AA4" s="2" t="str">
        <f>IF(A4="","",IF(AND(C4&lt;&gt;"",M4&lt;&gt;"",T4&gt;=0),"ОК","ПРОВЕРЬТЕ"))</f>
        <v/>
      </c>
    </row>
    <row r="5" ht="42" customHeight="1" spans="1:27" x14ac:dyDescent="0.25">
      <c r="A5" s="6"/>
      <c r="B5" s="2">
        <v>1</v>
      </c>
      <c r="C5" s="6"/>
      <c r="D5" s="7"/>
      <c r="E5" s="7"/>
      <c r="F5" s="7"/>
      <c r="G5" s="7"/>
      <c r="H5" s="7"/>
      <c r="I5" s="7"/>
      <c r="J5" s="6"/>
      <c r="K5" s="6"/>
      <c r="L5" s="6"/>
      <c r="M5" s="6"/>
      <c r="N5" s="6"/>
      <c r="O5" s="6"/>
      <c r="P5" s="8" t="str">
        <f>IF(A5="","",D5-H5-I5)</f>
        <v/>
      </c>
      <c r="Q5" s="8" t="str">
        <f>IF(A5="","",E5)</f>
        <v/>
      </c>
      <c r="R5" s="8" t="str">
        <f>IF(A5="","",F5)</f>
        <v/>
      </c>
      <c r="S5" s="8" t="str">
        <f>IF(A5="","",G5)</f>
        <v/>
      </c>
      <c r="T5" s="8" t="str">
        <f>IF(A5="","",SUM(P5:S5))</f>
        <v/>
      </c>
      <c r="U5" s="2" t="str">
        <f>IF(A5="","",IF(COUNTIF($A$2:$A$61,A5)=1,"ОК","ДУБЛЬ"))</f>
        <v/>
      </c>
      <c r="V5" s="2" t="str">
        <f>IF(A5="","",IF(J5="руб.","ОК","ПРОВЕРЬТЕ"))</f>
        <v/>
      </c>
      <c r="W5" s="2" t="str">
        <f>IF(A5="","",IF(AND(K5='Инструкция'!$B$4,L5='Инструкция'!$B$5,L5&lt;&gt;""),"ОК","ПРОВЕРЬТЕ"))</f>
        <v/>
      </c>
      <c r="X5" s="2" t="str">
        <f>IF(A5="","",IF(OR('Инструкция'!$B$4="Базисный",AND(N5="Без освобождений",'Инструкция'!$B$10="Без освобождений")),"ОК","ПРОВЕРЬТЕ"))</f>
        <v/>
      </c>
      <c r="Y5" s="2" t="str">
        <f>IF(A5="","",IF(AND(H5&gt;=0,I5&gt;=0,D5&gt;=SUM(H5:I5),OR(SUM(H5:I5)=0,B5=2),ABS(H5-SUMIFS($P$2:$P$61,$O$2:$O$61,A5,$B$2:$B$61,8))&lt;0.005,ABS(I5-SUMIFS($P$2:$P$61,$O$2:$O$61,A5,$B$2:$B$61,9))&lt;0.005),"ОК","ПРОВЕРЬТЕ"))</f>
        <v/>
      </c>
      <c r="Z5" s="2" t="str">
        <f>IF(A5="","",IF(O5="","ОК",IF(AND(COUNTIF($A$2:$A$61,O5)=1,OR(B5=8,B5=9)),"ОК","ПРОВЕРЬТЕ")))</f>
        <v/>
      </c>
      <c r="AA5" s="2" t="str">
        <f>IF(A5="","",IF(AND(C5&lt;&gt;"",M5&lt;&gt;"",T5&gt;=0),"ОК","ПРОВЕРЬТЕ"))</f>
        <v/>
      </c>
    </row>
    <row r="6" ht="42" customHeight="1" spans="1:27" x14ac:dyDescent="0.25">
      <c r="A6" s="6"/>
      <c r="B6" s="2">
        <v>1</v>
      </c>
      <c r="C6" s="6"/>
      <c r="D6" s="7"/>
      <c r="E6" s="7"/>
      <c r="F6" s="7"/>
      <c r="G6" s="7"/>
      <c r="H6" s="7"/>
      <c r="I6" s="7"/>
      <c r="J6" s="6"/>
      <c r="K6" s="6"/>
      <c r="L6" s="6"/>
      <c r="M6" s="6"/>
      <c r="N6" s="6"/>
      <c r="O6" s="6"/>
      <c r="P6" s="8" t="str">
        <f>IF(A6="","",D6-H6-I6)</f>
        <v/>
      </c>
      <c r="Q6" s="8" t="str">
        <f>IF(A6="","",E6)</f>
        <v/>
      </c>
      <c r="R6" s="8" t="str">
        <f>IF(A6="","",F6)</f>
        <v/>
      </c>
      <c r="S6" s="8" t="str">
        <f>IF(A6="","",G6)</f>
        <v/>
      </c>
      <c r="T6" s="8" t="str">
        <f>IF(A6="","",SUM(P6:S6))</f>
        <v/>
      </c>
      <c r="U6" s="2" t="str">
        <f>IF(A6="","",IF(COUNTIF($A$2:$A$61,A6)=1,"ОК","ДУБЛЬ"))</f>
        <v/>
      </c>
      <c r="V6" s="2" t="str">
        <f>IF(A6="","",IF(J6="руб.","ОК","ПРОВЕРЬТЕ"))</f>
        <v/>
      </c>
      <c r="W6" s="2" t="str">
        <f>IF(A6="","",IF(AND(K6='Инструкция'!$B$4,L6='Инструкция'!$B$5,L6&lt;&gt;""),"ОК","ПРОВЕРЬТЕ"))</f>
        <v/>
      </c>
      <c r="X6" s="2" t="str">
        <f>IF(A6="","",IF(OR('Инструкция'!$B$4="Базисный",AND(N6="Без освобождений",'Инструкция'!$B$10="Без освобождений")),"ОК","ПРОВЕРЬТЕ"))</f>
        <v/>
      </c>
      <c r="Y6" s="2" t="str">
        <f>IF(A6="","",IF(AND(H6&gt;=0,I6&gt;=0,D6&gt;=SUM(H6:I6),OR(SUM(H6:I6)=0,B6=2),ABS(H6-SUMIFS($P$2:$P$61,$O$2:$O$61,A6,$B$2:$B$61,8))&lt;0.005,ABS(I6-SUMIFS($P$2:$P$61,$O$2:$O$61,A6,$B$2:$B$61,9))&lt;0.005),"ОК","ПРОВЕРЬТЕ"))</f>
        <v/>
      </c>
      <c r="Z6" s="2" t="str">
        <f>IF(A6="","",IF(O6="","ОК",IF(AND(COUNTIF($A$2:$A$61,O6)=1,OR(B6=8,B6=9)),"ОК","ПРОВЕРЬТЕ")))</f>
        <v/>
      </c>
      <c r="AA6" s="2" t="str">
        <f>IF(A6="","",IF(AND(C6&lt;&gt;"",M6&lt;&gt;"",T6&gt;=0),"ОК","ПРОВЕРЬТЕ"))</f>
        <v/>
      </c>
    </row>
    <row r="7" ht="42" customHeight="1" spans="1:27" x14ac:dyDescent="0.25">
      <c r="A7" s="6"/>
      <c r="B7" s="2">
        <v>2</v>
      </c>
      <c r="C7" s="6"/>
      <c r="D7" s="7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8" t="str">
        <f>IF(A7="","",D7-H7-I7)</f>
        <v/>
      </c>
      <c r="Q7" s="8" t="str">
        <f>IF(A7="","",E7)</f>
        <v/>
      </c>
      <c r="R7" s="8" t="str">
        <f>IF(A7="","",F7)</f>
        <v/>
      </c>
      <c r="S7" s="8" t="str">
        <f>IF(A7="","",G7)</f>
        <v/>
      </c>
      <c r="T7" s="8" t="str">
        <f>IF(A7="","",SUM(P7:S7))</f>
        <v/>
      </c>
      <c r="U7" s="2" t="str">
        <f>IF(A7="","",IF(COUNTIF($A$2:$A$61,A7)=1,"ОК","ДУБЛЬ"))</f>
        <v/>
      </c>
      <c r="V7" s="2" t="str">
        <f>IF(A7="","",IF(J7="руб.","ОК","ПРОВЕРЬТЕ"))</f>
        <v/>
      </c>
      <c r="W7" s="2" t="str">
        <f>IF(A7="","",IF(AND(K7='Инструкция'!$B$4,L7='Инструкция'!$B$5,L7&lt;&gt;""),"ОК","ПРОВЕРЬТЕ"))</f>
        <v/>
      </c>
      <c r="X7" s="2" t="str">
        <f>IF(A7="","",IF(OR('Инструкция'!$B$4="Базисный",AND(N7="Без освобождений",'Инструкция'!$B$10="Без освобождений")),"ОК","ПРОВЕРЬТЕ"))</f>
        <v/>
      </c>
      <c r="Y7" s="2" t="str">
        <f>IF(A7="","",IF(AND(H7&gt;=0,I7&gt;=0,D7&gt;=SUM(H7:I7),OR(SUM(H7:I7)=0,B7=2),ABS(H7-SUMIFS($P$2:$P$61,$O$2:$O$61,A7,$B$2:$B$61,8))&lt;0.005,ABS(I7-SUMIFS($P$2:$P$61,$O$2:$O$61,A7,$B$2:$B$61,9))&lt;0.005),"ОК","ПРОВЕРЬТЕ"))</f>
        <v/>
      </c>
      <c r="Z7" s="2" t="str">
        <f>IF(A7="","",IF(O7="","ОК",IF(AND(COUNTIF($A$2:$A$61,O7)=1,OR(B7=8,B7=9)),"ОК","ПРОВЕРЬТЕ")))</f>
        <v/>
      </c>
      <c r="AA7" s="2" t="str">
        <f>IF(A7="","",IF(AND(C7&lt;&gt;"",M7&lt;&gt;"",T7&gt;=0),"ОК","ПРОВЕРЬТЕ"))</f>
        <v/>
      </c>
    </row>
    <row r="8" ht="42" customHeight="1" spans="1:27" x14ac:dyDescent="0.25">
      <c r="A8" s="6"/>
      <c r="B8" s="2">
        <v>2</v>
      </c>
      <c r="C8" s="6"/>
      <c r="D8" s="7"/>
      <c r="E8" s="7"/>
      <c r="F8" s="7"/>
      <c r="G8" s="7"/>
      <c r="H8" s="7"/>
      <c r="I8" s="7"/>
      <c r="J8" s="6"/>
      <c r="K8" s="6"/>
      <c r="L8" s="6"/>
      <c r="M8" s="6"/>
      <c r="N8" s="6"/>
      <c r="O8" s="6"/>
      <c r="P8" s="8" t="str">
        <f>IF(A8="","",D8-H8-I8)</f>
        <v/>
      </c>
      <c r="Q8" s="8" t="str">
        <f>IF(A8="","",E8)</f>
        <v/>
      </c>
      <c r="R8" s="8" t="str">
        <f>IF(A8="","",F8)</f>
        <v/>
      </c>
      <c r="S8" s="8" t="str">
        <f>IF(A8="","",G8)</f>
        <v/>
      </c>
      <c r="T8" s="8" t="str">
        <f>IF(A8="","",SUM(P8:S8))</f>
        <v/>
      </c>
      <c r="U8" s="2" t="str">
        <f>IF(A8="","",IF(COUNTIF($A$2:$A$61,A8)=1,"ОК","ДУБЛЬ"))</f>
        <v/>
      </c>
      <c r="V8" s="2" t="str">
        <f>IF(A8="","",IF(J8="руб.","ОК","ПРОВЕРЬТЕ"))</f>
        <v/>
      </c>
      <c r="W8" s="2" t="str">
        <f>IF(A8="","",IF(AND(K8='Инструкция'!$B$4,L8='Инструкция'!$B$5,L8&lt;&gt;""),"ОК","ПРОВЕРЬТЕ"))</f>
        <v/>
      </c>
      <c r="X8" s="2" t="str">
        <f>IF(A8="","",IF(OR('Инструкция'!$B$4="Базисный",AND(N8="Без освобождений",'Инструкция'!$B$10="Без освобождений")),"ОК","ПРОВЕРЬТЕ"))</f>
        <v/>
      </c>
      <c r="Y8" s="2" t="str">
        <f>IF(A8="","",IF(AND(H8&gt;=0,I8&gt;=0,D8&gt;=SUM(H8:I8),OR(SUM(H8:I8)=0,B8=2),ABS(H8-SUMIFS($P$2:$P$61,$O$2:$O$61,A8,$B$2:$B$61,8))&lt;0.005,ABS(I8-SUMIFS($P$2:$P$61,$O$2:$O$61,A8,$B$2:$B$61,9))&lt;0.005),"ОК","ПРОВЕРЬТЕ"))</f>
        <v/>
      </c>
      <c r="Z8" s="2" t="str">
        <f>IF(A8="","",IF(O8="","ОК",IF(AND(COUNTIF($A$2:$A$61,O8)=1,OR(B8=8,B8=9)),"ОК","ПРОВЕРЬТЕ")))</f>
        <v/>
      </c>
      <c r="AA8" s="2" t="str">
        <f>IF(A8="","",IF(AND(C8&lt;&gt;"",M8&lt;&gt;"",T8&gt;=0),"ОК","ПРОВЕРЬТЕ"))</f>
        <v/>
      </c>
    </row>
    <row r="9" ht="42" customHeight="1" spans="1:27" x14ac:dyDescent="0.25">
      <c r="A9" s="6"/>
      <c r="B9" s="2">
        <v>2</v>
      </c>
      <c r="C9" s="6"/>
      <c r="D9" s="7"/>
      <c r="E9" s="7"/>
      <c r="F9" s="7"/>
      <c r="G9" s="7"/>
      <c r="H9" s="7"/>
      <c r="I9" s="7"/>
      <c r="J9" s="6"/>
      <c r="K9" s="6"/>
      <c r="L9" s="6"/>
      <c r="M9" s="6"/>
      <c r="N9" s="6"/>
      <c r="O9" s="6"/>
      <c r="P9" s="8" t="str">
        <f>IF(A9="","",D9-H9-I9)</f>
        <v/>
      </c>
      <c r="Q9" s="8" t="str">
        <f>IF(A9="","",E9)</f>
        <v/>
      </c>
      <c r="R9" s="8" t="str">
        <f>IF(A9="","",F9)</f>
        <v/>
      </c>
      <c r="S9" s="8" t="str">
        <f>IF(A9="","",G9)</f>
        <v/>
      </c>
      <c r="T9" s="8" t="str">
        <f>IF(A9="","",SUM(P9:S9))</f>
        <v/>
      </c>
      <c r="U9" s="2" t="str">
        <f>IF(A9="","",IF(COUNTIF($A$2:$A$61,A9)=1,"ОК","ДУБЛЬ"))</f>
        <v/>
      </c>
      <c r="V9" s="2" t="str">
        <f>IF(A9="","",IF(J9="руб.","ОК","ПРОВЕРЬТЕ"))</f>
        <v/>
      </c>
      <c r="W9" s="2" t="str">
        <f>IF(A9="","",IF(AND(K9='Инструкция'!$B$4,L9='Инструкция'!$B$5,L9&lt;&gt;""),"ОК","ПРОВЕРЬТЕ"))</f>
        <v/>
      </c>
      <c r="X9" s="2" t="str">
        <f>IF(A9="","",IF(OR('Инструкция'!$B$4="Базисный",AND(N9="Без освобождений",'Инструкция'!$B$10="Без освобождений")),"ОК","ПРОВЕРЬТЕ"))</f>
        <v/>
      </c>
      <c r="Y9" s="2" t="str">
        <f>IF(A9="","",IF(AND(H9&gt;=0,I9&gt;=0,D9&gt;=SUM(H9:I9),OR(SUM(H9:I9)=0,B9=2),ABS(H9-SUMIFS($P$2:$P$61,$O$2:$O$61,A9,$B$2:$B$61,8))&lt;0.005,ABS(I9-SUMIFS($P$2:$P$61,$O$2:$O$61,A9,$B$2:$B$61,9))&lt;0.005),"ОК","ПРОВЕРЬТЕ"))</f>
        <v/>
      </c>
      <c r="Z9" s="2" t="str">
        <f>IF(A9="","",IF(O9="","ОК",IF(AND(COUNTIF($A$2:$A$61,O9)=1,OR(B9=8,B9=9)),"ОК","ПРОВЕРЬТЕ")))</f>
        <v/>
      </c>
      <c r="AA9" s="2" t="str">
        <f>IF(A9="","",IF(AND(C9&lt;&gt;"",M9&lt;&gt;"",T9&gt;=0),"ОК","ПРОВЕРЬТЕ"))</f>
        <v/>
      </c>
    </row>
    <row r="10" ht="42" customHeight="1" spans="1:27" x14ac:dyDescent="0.25">
      <c r="A10" s="6"/>
      <c r="B10" s="2">
        <v>2</v>
      </c>
      <c r="C10" s="6"/>
      <c r="D10" s="7"/>
      <c r="E10" s="7"/>
      <c r="F10" s="7"/>
      <c r="G10" s="7"/>
      <c r="H10" s="7"/>
      <c r="I10" s="7"/>
      <c r="J10" s="6"/>
      <c r="K10" s="6"/>
      <c r="L10" s="6"/>
      <c r="M10" s="6"/>
      <c r="N10" s="6"/>
      <c r="O10" s="6"/>
      <c r="P10" s="8" t="str">
        <f>IF(A10="","",D10-H10-I10)</f>
        <v/>
      </c>
      <c r="Q10" s="8" t="str">
        <f>IF(A10="","",E10)</f>
        <v/>
      </c>
      <c r="R10" s="8" t="str">
        <f>IF(A10="","",F10)</f>
        <v/>
      </c>
      <c r="S10" s="8" t="str">
        <f>IF(A10="","",G10)</f>
        <v/>
      </c>
      <c r="T10" s="8" t="str">
        <f>IF(A10="","",SUM(P10:S10))</f>
        <v/>
      </c>
      <c r="U10" s="2" t="str">
        <f>IF(A10="","",IF(COUNTIF($A$2:$A$61,A10)=1,"ОК","ДУБЛЬ"))</f>
        <v/>
      </c>
      <c r="V10" s="2" t="str">
        <f>IF(A10="","",IF(J10="руб.","ОК","ПРОВЕРЬТЕ"))</f>
        <v/>
      </c>
      <c r="W10" s="2" t="str">
        <f>IF(A10="","",IF(AND(K10='Инструкция'!$B$4,L10='Инструкция'!$B$5,L10&lt;&gt;""),"ОК","ПРОВЕРЬТЕ"))</f>
        <v/>
      </c>
      <c r="X10" s="2" t="str">
        <f>IF(A10="","",IF(OR('Инструкция'!$B$4="Базисный",AND(N10="Без освобождений",'Инструкция'!$B$10="Без освобождений")),"ОК","ПРОВЕРЬТЕ"))</f>
        <v/>
      </c>
      <c r="Y10" s="2" t="str">
        <f>IF(A10="","",IF(AND(H10&gt;=0,I10&gt;=0,D10&gt;=SUM(H10:I10),OR(SUM(H10:I10)=0,B10=2),ABS(H10-SUMIFS($P$2:$P$61,$O$2:$O$61,A10,$B$2:$B$61,8))&lt;0.005,ABS(I10-SUMIFS($P$2:$P$61,$O$2:$O$61,A10,$B$2:$B$61,9))&lt;0.005),"ОК","ПРОВЕРЬТЕ"))</f>
        <v/>
      </c>
      <c r="Z10" s="2" t="str">
        <f>IF(A10="","",IF(O10="","ОК",IF(AND(COUNTIF($A$2:$A$61,O10)=1,OR(B10=8,B10=9)),"ОК","ПРОВЕРЬТЕ")))</f>
        <v/>
      </c>
      <c r="AA10" s="2" t="str">
        <f>IF(A10="","",IF(AND(C10&lt;&gt;"",M10&lt;&gt;"",T10&gt;=0),"ОК","ПРОВЕРЬТЕ"))</f>
        <v/>
      </c>
    </row>
    <row r="11" ht="42" customHeight="1" spans="1:27" x14ac:dyDescent="0.25">
      <c r="A11" s="6"/>
      <c r="B11" s="2">
        <v>2</v>
      </c>
      <c r="C11" s="6"/>
      <c r="D11" s="7"/>
      <c r="E11" s="7"/>
      <c r="F11" s="7"/>
      <c r="G11" s="7"/>
      <c r="H11" s="7"/>
      <c r="I11" s="7"/>
      <c r="J11" s="6"/>
      <c r="K11" s="6"/>
      <c r="L11" s="6"/>
      <c r="M11" s="6"/>
      <c r="N11" s="6"/>
      <c r="O11" s="6"/>
      <c r="P11" s="8" t="str">
        <f>IF(A11="","",D11-H11-I11)</f>
        <v/>
      </c>
      <c r="Q11" s="8" t="str">
        <f>IF(A11="","",E11)</f>
        <v/>
      </c>
      <c r="R11" s="8" t="str">
        <f>IF(A11="","",F11)</f>
        <v/>
      </c>
      <c r="S11" s="8" t="str">
        <f>IF(A11="","",G11)</f>
        <v/>
      </c>
      <c r="T11" s="8" t="str">
        <f>IF(A11="","",SUM(P11:S11))</f>
        <v/>
      </c>
      <c r="U11" s="2" t="str">
        <f>IF(A11="","",IF(COUNTIF($A$2:$A$61,A11)=1,"ОК","ДУБЛЬ"))</f>
        <v/>
      </c>
      <c r="V11" s="2" t="str">
        <f>IF(A11="","",IF(J11="руб.","ОК","ПРОВЕРЬТЕ"))</f>
        <v/>
      </c>
      <c r="W11" s="2" t="str">
        <f>IF(A11="","",IF(AND(K11='Инструкция'!$B$4,L11='Инструкция'!$B$5,L11&lt;&gt;""),"ОК","ПРОВЕРЬТЕ"))</f>
        <v/>
      </c>
      <c r="X11" s="2" t="str">
        <f>IF(A11="","",IF(OR('Инструкция'!$B$4="Базисный",AND(N11="Без освобождений",'Инструкция'!$B$10="Без освобождений")),"ОК","ПРОВЕРЬТЕ"))</f>
        <v/>
      </c>
      <c r="Y11" s="2" t="str">
        <f>IF(A11="","",IF(AND(H11&gt;=0,I11&gt;=0,D11&gt;=SUM(H11:I11),OR(SUM(H11:I11)=0,B11=2),ABS(H11-SUMIFS($P$2:$P$61,$O$2:$O$61,A11,$B$2:$B$61,8))&lt;0.005,ABS(I11-SUMIFS($P$2:$P$61,$O$2:$O$61,A11,$B$2:$B$61,9))&lt;0.005),"ОК","ПРОВЕРЬТЕ"))</f>
        <v/>
      </c>
      <c r="Z11" s="2" t="str">
        <f>IF(A11="","",IF(O11="","ОК",IF(AND(COUNTIF($A$2:$A$61,O11)=1,OR(B11=8,B11=9)),"ОК","ПРОВЕРЬТЕ")))</f>
        <v/>
      </c>
      <c r="AA11" s="2" t="str">
        <f>IF(A11="","",IF(AND(C11&lt;&gt;"",M11&lt;&gt;"",T11&gt;=0),"ОК","ПРОВЕРЬТЕ"))</f>
        <v/>
      </c>
    </row>
    <row r="12" ht="42" customHeight="1" spans="1:27" x14ac:dyDescent="0.25">
      <c r="A12" s="6"/>
      <c r="B12" s="2">
        <v>3</v>
      </c>
      <c r="C12" s="6"/>
      <c r="D12" s="7"/>
      <c r="E12" s="7"/>
      <c r="F12" s="7"/>
      <c r="G12" s="7"/>
      <c r="H12" s="7"/>
      <c r="I12" s="7"/>
      <c r="J12" s="6"/>
      <c r="K12" s="6"/>
      <c r="L12" s="6"/>
      <c r="M12" s="6"/>
      <c r="N12" s="6"/>
      <c r="O12" s="6"/>
      <c r="P12" s="8" t="str">
        <f>IF(A12="","",D12-H12-I12)</f>
        <v/>
      </c>
      <c r="Q12" s="8" t="str">
        <f>IF(A12="","",E12)</f>
        <v/>
      </c>
      <c r="R12" s="8" t="str">
        <f>IF(A12="","",F12)</f>
        <v/>
      </c>
      <c r="S12" s="8" t="str">
        <f>IF(A12="","",G12)</f>
        <v/>
      </c>
      <c r="T12" s="8" t="str">
        <f>IF(A12="","",SUM(P12:S12))</f>
        <v/>
      </c>
      <c r="U12" s="2" t="str">
        <f>IF(A12="","",IF(COUNTIF($A$2:$A$61,A12)=1,"ОК","ДУБЛЬ"))</f>
        <v/>
      </c>
      <c r="V12" s="2" t="str">
        <f>IF(A12="","",IF(J12="руб.","ОК","ПРОВЕРЬТЕ"))</f>
        <v/>
      </c>
      <c r="W12" s="2" t="str">
        <f>IF(A12="","",IF(AND(K12='Инструкция'!$B$4,L12='Инструкция'!$B$5,L12&lt;&gt;""),"ОК","ПРОВЕРЬТЕ"))</f>
        <v/>
      </c>
      <c r="X12" s="2" t="str">
        <f>IF(A12="","",IF(OR('Инструкция'!$B$4="Базисный",AND(N12="Без освобождений",'Инструкция'!$B$10="Без освобождений")),"ОК","ПРОВЕРЬТЕ"))</f>
        <v/>
      </c>
      <c r="Y12" s="2" t="str">
        <f>IF(A12="","",IF(AND(H12&gt;=0,I12&gt;=0,D12&gt;=SUM(H12:I12),OR(SUM(H12:I12)=0,B12=2),ABS(H12-SUMIFS($P$2:$P$61,$O$2:$O$61,A12,$B$2:$B$61,8))&lt;0.005,ABS(I12-SUMIFS($P$2:$P$61,$O$2:$O$61,A12,$B$2:$B$61,9))&lt;0.005),"ОК","ПРОВЕРЬТЕ"))</f>
        <v/>
      </c>
      <c r="Z12" s="2" t="str">
        <f>IF(A12="","",IF(O12="","ОК",IF(AND(COUNTIF($A$2:$A$61,O12)=1,OR(B12=8,B12=9)),"ОК","ПРОВЕРЬТЕ")))</f>
        <v/>
      </c>
      <c r="AA12" s="2" t="str">
        <f>IF(A12="","",IF(AND(C12&lt;&gt;"",M12&lt;&gt;"",T12&gt;=0),"ОК","ПРОВЕРЬТЕ"))</f>
        <v/>
      </c>
    </row>
    <row r="13" ht="42" customHeight="1" spans="1:27" x14ac:dyDescent="0.25">
      <c r="A13" s="6"/>
      <c r="B13" s="2">
        <v>3</v>
      </c>
      <c r="C13" s="6"/>
      <c r="D13" s="7"/>
      <c r="E13" s="7"/>
      <c r="F13" s="7"/>
      <c r="G13" s="7"/>
      <c r="H13" s="7"/>
      <c r="I13" s="7"/>
      <c r="J13" s="6"/>
      <c r="K13" s="6"/>
      <c r="L13" s="6"/>
      <c r="M13" s="6"/>
      <c r="N13" s="6"/>
      <c r="O13" s="6"/>
      <c r="P13" s="8" t="str">
        <f>IF(A13="","",D13-H13-I13)</f>
        <v/>
      </c>
      <c r="Q13" s="8" t="str">
        <f>IF(A13="","",E13)</f>
        <v/>
      </c>
      <c r="R13" s="8" t="str">
        <f>IF(A13="","",F13)</f>
        <v/>
      </c>
      <c r="S13" s="8" t="str">
        <f>IF(A13="","",G13)</f>
        <v/>
      </c>
      <c r="T13" s="8" t="str">
        <f>IF(A13="","",SUM(P13:S13))</f>
        <v/>
      </c>
      <c r="U13" s="2" t="str">
        <f>IF(A13="","",IF(COUNTIF($A$2:$A$61,A13)=1,"ОК","ДУБЛЬ"))</f>
        <v/>
      </c>
      <c r="V13" s="2" t="str">
        <f>IF(A13="","",IF(J13="руб.","ОК","ПРОВЕРЬТЕ"))</f>
        <v/>
      </c>
      <c r="W13" s="2" t="str">
        <f>IF(A13="","",IF(AND(K13='Инструкция'!$B$4,L13='Инструкция'!$B$5,L13&lt;&gt;""),"ОК","ПРОВЕРЬТЕ"))</f>
        <v/>
      </c>
      <c r="X13" s="2" t="str">
        <f>IF(A13="","",IF(OR('Инструкция'!$B$4="Базисный",AND(N13="Без освобождений",'Инструкция'!$B$10="Без освобождений")),"ОК","ПРОВЕРЬТЕ"))</f>
        <v/>
      </c>
      <c r="Y13" s="2" t="str">
        <f>IF(A13="","",IF(AND(H13&gt;=0,I13&gt;=0,D13&gt;=SUM(H13:I13),OR(SUM(H13:I13)=0,B13=2),ABS(H13-SUMIFS($P$2:$P$61,$O$2:$O$61,A13,$B$2:$B$61,8))&lt;0.005,ABS(I13-SUMIFS($P$2:$P$61,$O$2:$O$61,A13,$B$2:$B$61,9))&lt;0.005),"ОК","ПРОВЕРЬТЕ"))</f>
        <v/>
      </c>
      <c r="Z13" s="2" t="str">
        <f>IF(A13="","",IF(O13="","ОК",IF(AND(COUNTIF($A$2:$A$61,O13)=1,OR(B13=8,B13=9)),"ОК","ПРОВЕРЬТЕ")))</f>
        <v/>
      </c>
      <c r="AA13" s="2" t="str">
        <f>IF(A13="","",IF(AND(C13&lt;&gt;"",M13&lt;&gt;"",T13&gt;=0),"ОК","ПРОВЕРЬТЕ"))</f>
        <v/>
      </c>
    </row>
    <row r="14" ht="42" customHeight="1" spans="1:27" x14ac:dyDescent="0.25">
      <c r="A14" s="6"/>
      <c r="B14" s="2">
        <v>3</v>
      </c>
      <c r="C14" s="6"/>
      <c r="D14" s="7"/>
      <c r="E14" s="7"/>
      <c r="F14" s="7"/>
      <c r="G14" s="7"/>
      <c r="H14" s="7"/>
      <c r="I14" s="7"/>
      <c r="J14" s="6"/>
      <c r="K14" s="6"/>
      <c r="L14" s="6"/>
      <c r="M14" s="6"/>
      <c r="N14" s="6"/>
      <c r="O14" s="6"/>
      <c r="P14" s="8" t="str">
        <f>IF(A14="","",D14-H14-I14)</f>
        <v/>
      </c>
      <c r="Q14" s="8" t="str">
        <f>IF(A14="","",E14)</f>
        <v/>
      </c>
      <c r="R14" s="8" t="str">
        <f>IF(A14="","",F14)</f>
        <v/>
      </c>
      <c r="S14" s="8" t="str">
        <f>IF(A14="","",G14)</f>
        <v/>
      </c>
      <c r="T14" s="8" t="str">
        <f>IF(A14="","",SUM(P14:S14))</f>
        <v/>
      </c>
      <c r="U14" s="2" t="str">
        <f>IF(A14="","",IF(COUNTIF($A$2:$A$61,A14)=1,"ОК","ДУБЛЬ"))</f>
        <v/>
      </c>
      <c r="V14" s="2" t="str">
        <f>IF(A14="","",IF(J14="руб.","ОК","ПРОВЕРЬТЕ"))</f>
        <v/>
      </c>
      <c r="W14" s="2" t="str">
        <f>IF(A14="","",IF(AND(K14='Инструкция'!$B$4,L14='Инструкция'!$B$5,L14&lt;&gt;""),"ОК","ПРОВЕРЬТЕ"))</f>
        <v/>
      </c>
      <c r="X14" s="2" t="str">
        <f>IF(A14="","",IF(OR('Инструкция'!$B$4="Базисный",AND(N14="Без освобождений",'Инструкция'!$B$10="Без освобождений")),"ОК","ПРОВЕРЬТЕ"))</f>
        <v/>
      </c>
      <c r="Y14" s="2" t="str">
        <f>IF(A14="","",IF(AND(H14&gt;=0,I14&gt;=0,D14&gt;=SUM(H14:I14),OR(SUM(H14:I14)=0,B14=2),ABS(H14-SUMIFS($P$2:$P$61,$O$2:$O$61,A14,$B$2:$B$61,8))&lt;0.005,ABS(I14-SUMIFS($P$2:$P$61,$O$2:$O$61,A14,$B$2:$B$61,9))&lt;0.005),"ОК","ПРОВЕРЬТЕ"))</f>
        <v/>
      </c>
      <c r="Z14" s="2" t="str">
        <f>IF(A14="","",IF(O14="","ОК",IF(AND(COUNTIF($A$2:$A$61,O14)=1,OR(B14=8,B14=9)),"ОК","ПРОВЕРЬТЕ")))</f>
        <v/>
      </c>
      <c r="AA14" s="2" t="str">
        <f>IF(A14="","",IF(AND(C14&lt;&gt;"",M14&lt;&gt;"",T14&gt;=0),"ОК","ПРОВЕРЬТЕ"))</f>
        <v/>
      </c>
    </row>
    <row r="15" ht="42" customHeight="1" spans="1:27" x14ac:dyDescent="0.25">
      <c r="A15" s="6"/>
      <c r="B15" s="2">
        <v>3</v>
      </c>
      <c r="C15" s="6"/>
      <c r="D15" s="7"/>
      <c r="E15" s="7"/>
      <c r="F15" s="7"/>
      <c r="G15" s="7"/>
      <c r="H15" s="7"/>
      <c r="I15" s="7"/>
      <c r="J15" s="6"/>
      <c r="K15" s="6"/>
      <c r="L15" s="6"/>
      <c r="M15" s="6"/>
      <c r="N15" s="6"/>
      <c r="O15" s="6"/>
      <c r="P15" s="8" t="str">
        <f>IF(A15="","",D15-H15-I15)</f>
        <v/>
      </c>
      <c r="Q15" s="8" t="str">
        <f>IF(A15="","",E15)</f>
        <v/>
      </c>
      <c r="R15" s="8" t="str">
        <f>IF(A15="","",F15)</f>
        <v/>
      </c>
      <c r="S15" s="8" t="str">
        <f>IF(A15="","",G15)</f>
        <v/>
      </c>
      <c r="T15" s="8" t="str">
        <f>IF(A15="","",SUM(P15:S15))</f>
        <v/>
      </c>
      <c r="U15" s="2" t="str">
        <f>IF(A15="","",IF(COUNTIF($A$2:$A$61,A15)=1,"ОК","ДУБЛЬ"))</f>
        <v/>
      </c>
      <c r="V15" s="2" t="str">
        <f>IF(A15="","",IF(J15="руб.","ОК","ПРОВЕРЬТЕ"))</f>
        <v/>
      </c>
      <c r="W15" s="2" t="str">
        <f>IF(A15="","",IF(AND(K15='Инструкция'!$B$4,L15='Инструкция'!$B$5,L15&lt;&gt;""),"ОК","ПРОВЕРЬТЕ"))</f>
        <v/>
      </c>
      <c r="X15" s="2" t="str">
        <f>IF(A15="","",IF(OR('Инструкция'!$B$4="Базисный",AND(N15="Без освобождений",'Инструкция'!$B$10="Без освобождений")),"ОК","ПРОВЕРЬТЕ"))</f>
        <v/>
      </c>
      <c r="Y15" s="2" t="str">
        <f>IF(A15="","",IF(AND(H15&gt;=0,I15&gt;=0,D15&gt;=SUM(H15:I15),OR(SUM(H15:I15)=0,B15=2),ABS(H15-SUMIFS($P$2:$P$61,$O$2:$O$61,A15,$B$2:$B$61,8))&lt;0.005,ABS(I15-SUMIFS($P$2:$P$61,$O$2:$O$61,A15,$B$2:$B$61,9))&lt;0.005),"ОК","ПРОВЕРЬТЕ"))</f>
        <v/>
      </c>
      <c r="Z15" s="2" t="str">
        <f>IF(A15="","",IF(O15="","ОК",IF(AND(COUNTIF($A$2:$A$61,O15)=1,OR(B15=8,B15=9)),"ОК","ПРОВЕРЬТЕ")))</f>
        <v/>
      </c>
      <c r="AA15" s="2" t="str">
        <f>IF(A15="","",IF(AND(C15&lt;&gt;"",M15&lt;&gt;"",T15&gt;=0),"ОК","ПРОВЕРЬТЕ"))</f>
        <v/>
      </c>
    </row>
    <row r="16" ht="42" customHeight="1" spans="1:27" x14ac:dyDescent="0.25">
      <c r="A16" s="6"/>
      <c r="B16" s="2">
        <v>3</v>
      </c>
      <c r="C16" s="6"/>
      <c r="D16" s="7"/>
      <c r="E16" s="7"/>
      <c r="F16" s="7"/>
      <c r="G16" s="7"/>
      <c r="H16" s="7"/>
      <c r="I16" s="7"/>
      <c r="J16" s="6"/>
      <c r="K16" s="6"/>
      <c r="L16" s="6"/>
      <c r="M16" s="6"/>
      <c r="N16" s="6"/>
      <c r="O16" s="6"/>
      <c r="P16" s="8" t="str">
        <f>IF(A16="","",D16-H16-I16)</f>
        <v/>
      </c>
      <c r="Q16" s="8" t="str">
        <f>IF(A16="","",E16)</f>
        <v/>
      </c>
      <c r="R16" s="8" t="str">
        <f>IF(A16="","",F16)</f>
        <v/>
      </c>
      <c r="S16" s="8" t="str">
        <f>IF(A16="","",G16)</f>
        <v/>
      </c>
      <c r="T16" s="8" t="str">
        <f>IF(A16="","",SUM(P16:S16))</f>
        <v/>
      </c>
      <c r="U16" s="2" t="str">
        <f>IF(A16="","",IF(COUNTIF($A$2:$A$61,A16)=1,"ОК","ДУБЛЬ"))</f>
        <v/>
      </c>
      <c r="V16" s="2" t="str">
        <f>IF(A16="","",IF(J16="руб.","ОК","ПРОВЕРЬТЕ"))</f>
        <v/>
      </c>
      <c r="W16" s="2" t="str">
        <f>IF(A16="","",IF(AND(K16='Инструкция'!$B$4,L16='Инструкция'!$B$5,L16&lt;&gt;""),"ОК","ПРОВЕРЬТЕ"))</f>
        <v/>
      </c>
      <c r="X16" s="2" t="str">
        <f>IF(A16="","",IF(OR('Инструкция'!$B$4="Базисный",AND(N16="Без освобождений",'Инструкция'!$B$10="Без освобождений")),"ОК","ПРОВЕРЬТЕ"))</f>
        <v/>
      </c>
      <c r="Y16" s="2" t="str">
        <f>IF(A16="","",IF(AND(H16&gt;=0,I16&gt;=0,D16&gt;=SUM(H16:I16),OR(SUM(H16:I16)=0,B16=2),ABS(H16-SUMIFS($P$2:$P$61,$O$2:$O$61,A16,$B$2:$B$61,8))&lt;0.005,ABS(I16-SUMIFS($P$2:$P$61,$O$2:$O$61,A16,$B$2:$B$61,9))&lt;0.005),"ОК","ПРОВЕРЬТЕ"))</f>
        <v/>
      </c>
      <c r="Z16" s="2" t="str">
        <f>IF(A16="","",IF(O16="","ОК",IF(AND(COUNTIF($A$2:$A$61,O16)=1,OR(B16=8,B16=9)),"ОК","ПРОВЕРЬТЕ")))</f>
        <v/>
      </c>
      <c r="AA16" s="2" t="str">
        <f>IF(A16="","",IF(AND(C16&lt;&gt;"",M16&lt;&gt;"",T16&gt;=0),"ОК","ПРОВЕРЬТЕ"))</f>
        <v/>
      </c>
    </row>
    <row r="17" ht="42" customHeight="1" spans="1:27" x14ac:dyDescent="0.25">
      <c r="A17" s="6"/>
      <c r="B17" s="2">
        <v>4</v>
      </c>
      <c r="C17" s="6"/>
      <c r="D17" s="7"/>
      <c r="E17" s="7"/>
      <c r="F17" s="7"/>
      <c r="G17" s="7"/>
      <c r="H17" s="7"/>
      <c r="I17" s="7"/>
      <c r="J17" s="6"/>
      <c r="K17" s="6"/>
      <c r="L17" s="6"/>
      <c r="M17" s="6"/>
      <c r="N17" s="6"/>
      <c r="O17" s="6"/>
      <c r="P17" s="8" t="str">
        <f>IF(A17="","",D17-H17-I17)</f>
        <v/>
      </c>
      <c r="Q17" s="8" t="str">
        <f>IF(A17="","",E17)</f>
        <v/>
      </c>
      <c r="R17" s="8" t="str">
        <f>IF(A17="","",F17)</f>
        <v/>
      </c>
      <c r="S17" s="8" t="str">
        <f>IF(A17="","",G17)</f>
        <v/>
      </c>
      <c r="T17" s="8" t="str">
        <f>IF(A17="","",SUM(P17:S17))</f>
        <v/>
      </c>
      <c r="U17" s="2" t="str">
        <f>IF(A17="","",IF(COUNTIF($A$2:$A$61,A17)=1,"ОК","ДУБЛЬ"))</f>
        <v/>
      </c>
      <c r="V17" s="2" t="str">
        <f>IF(A17="","",IF(J17="руб.","ОК","ПРОВЕРЬТЕ"))</f>
        <v/>
      </c>
      <c r="W17" s="2" t="str">
        <f>IF(A17="","",IF(AND(K17='Инструкция'!$B$4,L17='Инструкция'!$B$5,L17&lt;&gt;""),"ОК","ПРОВЕРЬТЕ"))</f>
        <v/>
      </c>
      <c r="X17" s="2" t="str">
        <f>IF(A17="","",IF(OR('Инструкция'!$B$4="Базисный",AND(N17="Без освобождений",'Инструкция'!$B$10="Без освобождений")),"ОК","ПРОВЕРЬТЕ"))</f>
        <v/>
      </c>
      <c r="Y17" s="2" t="str">
        <f>IF(A17="","",IF(AND(H17&gt;=0,I17&gt;=0,D17&gt;=SUM(H17:I17),OR(SUM(H17:I17)=0,B17=2),ABS(H17-SUMIFS($P$2:$P$61,$O$2:$O$61,A17,$B$2:$B$61,8))&lt;0.005,ABS(I17-SUMIFS($P$2:$P$61,$O$2:$O$61,A17,$B$2:$B$61,9))&lt;0.005),"ОК","ПРОВЕРЬТЕ"))</f>
        <v/>
      </c>
      <c r="Z17" s="2" t="str">
        <f>IF(A17="","",IF(O17="","ОК",IF(AND(COUNTIF($A$2:$A$61,O17)=1,OR(B17=8,B17=9)),"ОК","ПРОВЕРЬТЕ")))</f>
        <v/>
      </c>
      <c r="AA17" s="2" t="str">
        <f>IF(A17="","",IF(AND(C17&lt;&gt;"",M17&lt;&gt;"",T17&gt;=0),"ОК","ПРОВЕРЬТЕ"))</f>
        <v/>
      </c>
    </row>
    <row r="18" ht="42" customHeight="1" spans="1:27" x14ac:dyDescent="0.25">
      <c r="A18" s="6"/>
      <c r="B18" s="2">
        <v>4</v>
      </c>
      <c r="C18" s="6"/>
      <c r="D18" s="7"/>
      <c r="E18" s="7"/>
      <c r="F18" s="7"/>
      <c r="G18" s="7"/>
      <c r="H18" s="7"/>
      <c r="I18" s="7"/>
      <c r="J18" s="6"/>
      <c r="K18" s="6"/>
      <c r="L18" s="6"/>
      <c r="M18" s="6"/>
      <c r="N18" s="6"/>
      <c r="O18" s="6"/>
      <c r="P18" s="8" t="str">
        <f>IF(A18="","",D18-H18-I18)</f>
        <v/>
      </c>
      <c r="Q18" s="8" t="str">
        <f>IF(A18="","",E18)</f>
        <v/>
      </c>
      <c r="R18" s="8" t="str">
        <f>IF(A18="","",F18)</f>
        <v/>
      </c>
      <c r="S18" s="8" t="str">
        <f>IF(A18="","",G18)</f>
        <v/>
      </c>
      <c r="T18" s="8" t="str">
        <f>IF(A18="","",SUM(P18:S18))</f>
        <v/>
      </c>
      <c r="U18" s="2" t="str">
        <f>IF(A18="","",IF(COUNTIF($A$2:$A$61,A18)=1,"ОК","ДУБЛЬ"))</f>
        <v/>
      </c>
      <c r="V18" s="2" t="str">
        <f>IF(A18="","",IF(J18="руб.","ОК","ПРОВЕРЬТЕ"))</f>
        <v/>
      </c>
      <c r="W18" s="2" t="str">
        <f>IF(A18="","",IF(AND(K18='Инструкция'!$B$4,L18='Инструкция'!$B$5,L18&lt;&gt;""),"ОК","ПРОВЕРЬТЕ"))</f>
        <v/>
      </c>
      <c r="X18" s="2" t="str">
        <f>IF(A18="","",IF(OR('Инструкция'!$B$4="Базисный",AND(N18="Без освобождений",'Инструкция'!$B$10="Без освобождений")),"ОК","ПРОВЕРЬТЕ"))</f>
        <v/>
      </c>
      <c r="Y18" s="2" t="str">
        <f>IF(A18="","",IF(AND(H18&gt;=0,I18&gt;=0,D18&gt;=SUM(H18:I18),OR(SUM(H18:I18)=0,B18=2),ABS(H18-SUMIFS($P$2:$P$61,$O$2:$O$61,A18,$B$2:$B$61,8))&lt;0.005,ABS(I18-SUMIFS($P$2:$P$61,$O$2:$O$61,A18,$B$2:$B$61,9))&lt;0.005),"ОК","ПРОВЕРЬТЕ"))</f>
        <v/>
      </c>
      <c r="Z18" s="2" t="str">
        <f>IF(A18="","",IF(O18="","ОК",IF(AND(COUNTIF($A$2:$A$61,O18)=1,OR(B18=8,B18=9)),"ОК","ПРОВЕРЬТЕ")))</f>
        <v/>
      </c>
      <c r="AA18" s="2" t="str">
        <f>IF(A18="","",IF(AND(C18&lt;&gt;"",M18&lt;&gt;"",T18&gt;=0),"ОК","ПРОВЕРЬТЕ"))</f>
        <v/>
      </c>
    </row>
    <row r="19" ht="42" customHeight="1" spans="1:27" x14ac:dyDescent="0.25">
      <c r="A19" s="6"/>
      <c r="B19" s="2">
        <v>4</v>
      </c>
      <c r="C19" s="6"/>
      <c r="D19" s="7"/>
      <c r="E19" s="7"/>
      <c r="F19" s="7"/>
      <c r="G19" s="7"/>
      <c r="H19" s="7"/>
      <c r="I19" s="7"/>
      <c r="J19" s="6"/>
      <c r="K19" s="6"/>
      <c r="L19" s="6"/>
      <c r="M19" s="6"/>
      <c r="N19" s="6"/>
      <c r="O19" s="6"/>
      <c r="P19" s="8" t="str">
        <f>IF(A19="","",D19-H19-I19)</f>
        <v/>
      </c>
      <c r="Q19" s="8" t="str">
        <f>IF(A19="","",E19)</f>
        <v/>
      </c>
      <c r="R19" s="8" t="str">
        <f>IF(A19="","",F19)</f>
        <v/>
      </c>
      <c r="S19" s="8" t="str">
        <f>IF(A19="","",G19)</f>
        <v/>
      </c>
      <c r="T19" s="8" t="str">
        <f>IF(A19="","",SUM(P19:S19))</f>
        <v/>
      </c>
      <c r="U19" s="2" t="str">
        <f>IF(A19="","",IF(COUNTIF($A$2:$A$61,A19)=1,"ОК","ДУБЛЬ"))</f>
        <v/>
      </c>
      <c r="V19" s="2" t="str">
        <f>IF(A19="","",IF(J19="руб.","ОК","ПРОВЕРЬТЕ"))</f>
        <v/>
      </c>
      <c r="W19" s="2" t="str">
        <f>IF(A19="","",IF(AND(K19='Инструкция'!$B$4,L19='Инструкция'!$B$5,L19&lt;&gt;""),"ОК","ПРОВЕРЬТЕ"))</f>
        <v/>
      </c>
      <c r="X19" s="2" t="str">
        <f>IF(A19="","",IF(OR('Инструкция'!$B$4="Базисный",AND(N19="Без освобождений",'Инструкция'!$B$10="Без освобождений")),"ОК","ПРОВЕРЬТЕ"))</f>
        <v/>
      </c>
      <c r="Y19" s="2" t="str">
        <f>IF(A19="","",IF(AND(H19&gt;=0,I19&gt;=0,D19&gt;=SUM(H19:I19),OR(SUM(H19:I19)=0,B19=2),ABS(H19-SUMIFS($P$2:$P$61,$O$2:$O$61,A19,$B$2:$B$61,8))&lt;0.005,ABS(I19-SUMIFS($P$2:$P$61,$O$2:$O$61,A19,$B$2:$B$61,9))&lt;0.005),"ОК","ПРОВЕРЬТЕ"))</f>
        <v/>
      </c>
      <c r="Z19" s="2" t="str">
        <f>IF(A19="","",IF(O19="","ОК",IF(AND(COUNTIF($A$2:$A$61,O19)=1,OR(B19=8,B19=9)),"ОК","ПРОВЕРЬТЕ")))</f>
        <v/>
      </c>
      <c r="AA19" s="2" t="str">
        <f>IF(A19="","",IF(AND(C19&lt;&gt;"",M19&lt;&gt;"",T19&gt;=0),"ОК","ПРОВЕРЬТЕ"))</f>
        <v/>
      </c>
    </row>
    <row r="20" ht="42" customHeight="1" spans="1:27" x14ac:dyDescent="0.25">
      <c r="A20" s="6"/>
      <c r="B20" s="2">
        <v>4</v>
      </c>
      <c r="C20" s="6"/>
      <c r="D20" s="7"/>
      <c r="E20" s="7"/>
      <c r="F20" s="7"/>
      <c r="G20" s="7"/>
      <c r="H20" s="7"/>
      <c r="I20" s="7"/>
      <c r="J20" s="6"/>
      <c r="K20" s="6"/>
      <c r="L20" s="6"/>
      <c r="M20" s="6"/>
      <c r="N20" s="6"/>
      <c r="O20" s="6"/>
      <c r="P20" s="8" t="str">
        <f>IF(A20="","",D20-H20-I20)</f>
        <v/>
      </c>
      <c r="Q20" s="8" t="str">
        <f>IF(A20="","",E20)</f>
        <v/>
      </c>
      <c r="R20" s="8" t="str">
        <f>IF(A20="","",F20)</f>
        <v/>
      </c>
      <c r="S20" s="8" t="str">
        <f>IF(A20="","",G20)</f>
        <v/>
      </c>
      <c r="T20" s="8" t="str">
        <f>IF(A20="","",SUM(P20:S20))</f>
        <v/>
      </c>
      <c r="U20" s="2" t="str">
        <f>IF(A20="","",IF(COUNTIF($A$2:$A$61,A20)=1,"ОК","ДУБЛЬ"))</f>
        <v/>
      </c>
      <c r="V20" s="2" t="str">
        <f>IF(A20="","",IF(J20="руб.","ОК","ПРОВЕРЬТЕ"))</f>
        <v/>
      </c>
      <c r="W20" s="2" t="str">
        <f>IF(A20="","",IF(AND(K20='Инструкция'!$B$4,L20='Инструкция'!$B$5,L20&lt;&gt;""),"ОК","ПРОВЕРЬТЕ"))</f>
        <v/>
      </c>
      <c r="X20" s="2" t="str">
        <f>IF(A20="","",IF(OR('Инструкция'!$B$4="Базисный",AND(N20="Без освобождений",'Инструкция'!$B$10="Без освобождений")),"ОК","ПРОВЕРЬТЕ"))</f>
        <v/>
      </c>
      <c r="Y20" s="2" t="str">
        <f>IF(A20="","",IF(AND(H20&gt;=0,I20&gt;=0,D20&gt;=SUM(H20:I20),OR(SUM(H20:I20)=0,B20=2),ABS(H20-SUMIFS($P$2:$P$61,$O$2:$O$61,A20,$B$2:$B$61,8))&lt;0.005,ABS(I20-SUMIFS($P$2:$P$61,$O$2:$O$61,A20,$B$2:$B$61,9))&lt;0.005),"ОК","ПРОВЕРЬТЕ"))</f>
        <v/>
      </c>
      <c r="Z20" s="2" t="str">
        <f>IF(A20="","",IF(O20="","ОК",IF(AND(COUNTIF($A$2:$A$61,O20)=1,OR(B20=8,B20=9)),"ОК","ПРОВЕРЬТЕ")))</f>
        <v/>
      </c>
      <c r="AA20" s="2" t="str">
        <f>IF(A20="","",IF(AND(C20&lt;&gt;"",M20&lt;&gt;"",T20&gt;=0),"ОК","ПРОВЕРЬТЕ"))</f>
        <v/>
      </c>
    </row>
    <row r="21" ht="42" customHeight="1" spans="1:27" x14ac:dyDescent="0.25">
      <c r="A21" s="6"/>
      <c r="B21" s="2">
        <v>4</v>
      </c>
      <c r="C21" s="6"/>
      <c r="D21" s="7"/>
      <c r="E21" s="7"/>
      <c r="F21" s="7"/>
      <c r="G21" s="7"/>
      <c r="H21" s="7"/>
      <c r="I21" s="7"/>
      <c r="J21" s="6"/>
      <c r="K21" s="6"/>
      <c r="L21" s="6"/>
      <c r="M21" s="6"/>
      <c r="N21" s="6"/>
      <c r="O21" s="6"/>
      <c r="P21" s="8" t="str">
        <f>IF(A21="","",D21-H21-I21)</f>
        <v/>
      </c>
      <c r="Q21" s="8" t="str">
        <f>IF(A21="","",E21)</f>
        <v/>
      </c>
      <c r="R21" s="8" t="str">
        <f>IF(A21="","",F21)</f>
        <v/>
      </c>
      <c r="S21" s="8" t="str">
        <f>IF(A21="","",G21)</f>
        <v/>
      </c>
      <c r="T21" s="8" t="str">
        <f>IF(A21="","",SUM(P21:S21))</f>
        <v/>
      </c>
      <c r="U21" s="2" t="str">
        <f>IF(A21="","",IF(COUNTIF($A$2:$A$61,A21)=1,"ОК","ДУБЛЬ"))</f>
        <v/>
      </c>
      <c r="V21" s="2" t="str">
        <f>IF(A21="","",IF(J21="руб.","ОК","ПРОВЕРЬТЕ"))</f>
        <v/>
      </c>
      <c r="W21" s="2" t="str">
        <f>IF(A21="","",IF(AND(K21='Инструкция'!$B$4,L21='Инструкция'!$B$5,L21&lt;&gt;""),"ОК","ПРОВЕРЬТЕ"))</f>
        <v/>
      </c>
      <c r="X21" s="2" t="str">
        <f>IF(A21="","",IF(OR('Инструкция'!$B$4="Базисный",AND(N21="Без освобождений",'Инструкция'!$B$10="Без освобождений")),"ОК","ПРОВЕРЬТЕ"))</f>
        <v/>
      </c>
      <c r="Y21" s="2" t="str">
        <f>IF(A21="","",IF(AND(H21&gt;=0,I21&gt;=0,D21&gt;=SUM(H21:I21),OR(SUM(H21:I21)=0,B21=2),ABS(H21-SUMIFS($P$2:$P$61,$O$2:$O$61,A21,$B$2:$B$61,8))&lt;0.005,ABS(I21-SUMIFS($P$2:$P$61,$O$2:$O$61,A21,$B$2:$B$61,9))&lt;0.005),"ОК","ПРОВЕРЬТЕ"))</f>
        <v/>
      </c>
      <c r="Z21" s="2" t="str">
        <f>IF(A21="","",IF(O21="","ОК",IF(AND(COUNTIF($A$2:$A$61,O21)=1,OR(B21=8,B21=9)),"ОК","ПРОВЕРЬТЕ")))</f>
        <v/>
      </c>
      <c r="AA21" s="2" t="str">
        <f>IF(A21="","",IF(AND(C21&lt;&gt;"",M21&lt;&gt;"",T21&gt;=0),"ОК","ПРОВЕРЬТЕ"))</f>
        <v/>
      </c>
    </row>
    <row r="22" ht="42" customHeight="1" spans="1:27" x14ac:dyDescent="0.25">
      <c r="A22" s="6"/>
      <c r="B22" s="2">
        <v>5</v>
      </c>
      <c r="C22" s="6"/>
      <c r="D22" s="7"/>
      <c r="E22" s="7"/>
      <c r="F22" s="7"/>
      <c r="G22" s="7"/>
      <c r="H22" s="7"/>
      <c r="I22" s="7"/>
      <c r="J22" s="6"/>
      <c r="K22" s="6"/>
      <c r="L22" s="6"/>
      <c r="M22" s="6"/>
      <c r="N22" s="6"/>
      <c r="O22" s="6"/>
      <c r="P22" s="8" t="str">
        <f>IF(A22="","",D22-H22-I22)</f>
        <v/>
      </c>
      <c r="Q22" s="8" t="str">
        <f>IF(A22="","",E22)</f>
        <v/>
      </c>
      <c r="R22" s="8" t="str">
        <f>IF(A22="","",F22)</f>
        <v/>
      </c>
      <c r="S22" s="8" t="str">
        <f>IF(A22="","",G22)</f>
        <v/>
      </c>
      <c r="T22" s="8" t="str">
        <f>IF(A22="","",SUM(P22:S22))</f>
        <v/>
      </c>
      <c r="U22" s="2" t="str">
        <f>IF(A22="","",IF(COUNTIF($A$2:$A$61,A22)=1,"ОК","ДУБЛЬ"))</f>
        <v/>
      </c>
      <c r="V22" s="2" t="str">
        <f>IF(A22="","",IF(J22="руб.","ОК","ПРОВЕРЬТЕ"))</f>
        <v/>
      </c>
      <c r="W22" s="2" t="str">
        <f>IF(A22="","",IF(AND(K22='Инструкция'!$B$4,L22='Инструкция'!$B$5,L22&lt;&gt;""),"ОК","ПРОВЕРЬТЕ"))</f>
        <v/>
      </c>
      <c r="X22" s="2" t="str">
        <f>IF(A22="","",IF(OR('Инструкция'!$B$4="Базисный",AND(N22="Без освобождений",'Инструкция'!$B$10="Без освобождений")),"ОК","ПРОВЕРЬТЕ"))</f>
        <v/>
      </c>
      <c r="Y22" s="2" t="str">
        <f>IF(A22="","",IF(AND(H22&gt;=0,I22&gt;=0,D22&gt;=SUM(H22:I22),OR(SUM(H22:I22)=0,B22=2),ABS(H22-SUMIFS($P$2:$P$61,$O$2:$O$61,A22,$B$2:$B$61,8))&lt;0.005,ABS(I22-SUMIFS($P$2:$P$61,$O$2:$O$61,A22,$B$2:$B$61,9))&lt;0.005),"ОК","ПРОВЕРЬТЕ"))</f>
        <v/>
      </c>
      <c r="Z22" s="2" t="str">
        <f>IF(A22="","",IF(O22="","ОК",IF(AND(COUNTIF($A$2:$A$61,O22)=1,OR(B22=8,B22=9)),"ОК","ПРОВЕРЬТЕ")))</f>
        <v/>
      </c>
      <c r="AA22" s="2" t="str">
        <f>IF(A22="","",IF(AND(C22&lt;&gt;"",M22&lt;&gt;"",T22&gt;=0),"ОК","ПРОВЕРЬТЕ"))</f>
        <v/>
      </c>
    </row>
    <row r="23" ht="42" customHeight="1" spans="1:27" x14ac:dyDescent="0.25">
      <c r="A23" s="6"/>
      <c r="B23" s="2">
        <v>5</v>
      </c>
      <c r="C23" s="6"/>
      <c r="D23" s="7"/>
      <c r="E23" s="7"/>
      <c r="F23" s="7"/>
      <c r="G23" s="7"/>
      <c r="H23" s="7"/>
      <c r="I23" s="7"/>
      <c r="J23" s="6"/>
      <c r="K23" s="6"/>
      <c r="L23" s="6"/>
      <c r="M23" s="6"/>
      <c r="N23" s="6"/>
      <c r="O23" s="6"/>
      <c r="P23" s="8" t="str">
        <f>IF(A23="","",D23-H23-I23)</f>
        <v/>
      </c>
      <c r="Q23" s="8" t="str">
        <f>IF(A23="","",E23)</f>
        <v/>
      </c>
      <c r="R23" s="8" t="str">
        <f>IF(A23="","",F23)</f>
        <v/>
      </c>
      <c r="S23" s="8" t="str">
        <f>IF(A23="","",G23)</f>
        <v/>
      </c>
      <c r="T23" s="8" t="str">
        <f>IF(A23="","",SUM(P23:S23))</f>
        <v/>
      </c>
      <c r="U23" s="2" t="str">
        <f>IF(A23="","",IF(COUNTIF($A$2:$A$61,A23)=1,"ОК","ДУБЛЬ"))</f>
        <v/>
      </c>
      <c r="V23" s="2" t="str">
        <f>IF(A23="","",IF(J23="руб.","ОК","ПРОВЕРЬТЕ"))</f>
        <v/>
      </c>
      <c r="W23" s="2" t="str">
        <f>IF(A23="","",IF(AND(K23='Инструкция'!$B$4,L23='Инструкция'!$B$5,L23&lt;&gt;""),"ОК","ПРОВЕРЬТЕ"))</f>
        <v/>
      </c>
      <c r="X23" s="2" t="str">
        <f>IF(A23="","",IF(OR('Инструкция'!$B$4="Базисный",AND(N23="Без освобождений",'Инструкция'!$B$10="Без освобождений")),"ОК","ПРОВЕРЬТЕ"))</f>
        <v/>
      </c>
      <c r="Y23" s="2" t="str">
        <f>IF(A23="","",IF(AND(H23&gt;=0,I23&gt;=0,D23&gt;=SUM(H23:I23),OR(SUM(H23:I23)=0,B23=2),ABS(H23-SUMIFS($P$2:$P$61,$O$2:$O$61,A23,$B$2:$B$61,8))&lt;0.005,ABS(I23-SUMIFS($P$2:$P$61,$O$2:$O$61,A23,$B$2:$B$61,9))&lt;0.005),"ОК","ПРОВЕРЬТЕ"))</f>
        <v/>
      </c>
      <c r="Z23" s="2" t="str">
        <f>IF(A23="","",IF(O23="","ОК",IF(AND(COUNTIF($A$2:$A$61,O23)=1,OR(B23=8,B23=9)),"ОК","ПРОВЕРЬТЕ")))</f>
        <v/>
      </c>
      <c r="AA23" s="2" t="str">
        <f>IF(A23="","",IF(AND(C23&lt;&gt;"",M23&lt;&gt;"",T23&gt;=0),"ОК","ПРОВЕРЬТЕ"))</f>
        <v/>
      </c>
    </row>
    <row r="24" ht="42" customHeight="1" spans="1:27" x14ac:dyDescent="0.25">
      <c r="A24" s="6"/>
      <c r="B24" s="2">
        <v>5</v>
      </c>
      <c r="C24" s="6"/>
      <c r="D24" s="7"/>
      <c r="E24" s="7"/>
      <c r="F24" s="7"/>
      <c r="G24" s="7"/>
      <c r="H24" s="7"/>
      <c r="I24" s="7"/>
      <c r="J24" s="6"/>
      <c r="K24" s="6"/>
      <c r="L24" s="6"/>
      <c r="M24" s="6"/>
      <c r="N24" s="6"/>
      <c r="O24" s="6"/>
      <c r="P24" s="8" t="str">
        <f>IF(A24="","",D24-H24-I24)</f>
        <v/>
      </c>
      <c r="Q24" s="8" t="str">
        <f>IF(A24="","",E24)</f>
        <v/>
      </c>
      <c r="R24" s="8" t="str">
        <f>IF(A24="","",F24)</f>
        <v/>
      </c>
      <c r="S24" s="8" t="str">
        <f>IF(A24="","",G24)</f>
        <v/>
      </c>
      <c r="T24" s="8" t="str">
        <f>IF(A24="","",SUM(P24:S24))</f>
        <v/>
      </c>
      <c r="U24" s="2" t="str">
        <f>IF(A24="","",IF(COUNTIF($A$2:$A$61,A24)=1,"ОК","ДУБЛЬ"))</f>
        <v/>
      </c>
      <c r="V24" s="2" t="str">
        <f>IF(A24="","",IF(J24="руб.","ОК","ПРОВЕРЬТЕ"))</f>
        <v/>
      </c>
      <c r="W24" s="2" t="str">
        <f>IF(A24="","",IF(AND(K24='Инструкция'!$B$4,L24='Инструкция'!$B$5,L24&lt;&gt;""),"ОК","ПРОВЕРЬТЕ"))</f>
        <v/>
      </c>
      <c r="X24" s="2" t="str">
        <f>IF(A24="","",IF(OR('Инструкция'!$B$4="Базисный",AND(N24="Без освобождений",'Инструкция'!$B$10="Без освобождений")),"ОК","ПРОВЕРЬТЕ"))</f>
        <v/>
      </c>
      <c r="Y24" s="2" t="str">
        <f>IF(A24="","",IF(AND(H24&gt;=0,I24&gt;=0,D24&gt;=SUM(H24:I24),OR(SUM(H24:I24)=0,B24=2),ABS(H24-SUMIFS($P$2:$P$61,$O$2:$O$61,A24,$B$2:$B$61,8))&lt;0.005,ABS(I24-SUMIFS($P$2:$P$61,$O$2:$O$61,A24,$B$2:$B$61,9))&lt;0.005),"ОК","ПРОВЕРЬТЕ"))</f>
        <v/>
      </c>
      <c r="Z24" s="2" t="str">
        <f>IF(A24="","",IF(O24="","ОК",IF(AND(COUNTIF($A$2:$A$61,O24)=1,OR(B24=8,B24=9)),"ОК","ПРОВЕРЬТЕ")))</f>
        <v/>
      </c>
      <c r="AA24" s="2" t="str">
        <f>IF(A24="","",IF(AND(C24&lt;&gt;"",M24&lt;&gt;"",T24&gt;=0),"ОК","ПРОВЕРЬТЕ"))</f>
        <v/>
      </c>
    </row>
    <row r="25" ht="42" customHeight="1" spans="1:27" x14ac:dyDescent="0.25">
      <c r="A25" s="6"/>
      <c r="B25" s="2">
        <v>5</v>
      </c>
      <c r="C25" s="6"/>
      <c r="D25" s="7"/>
      <c r="E25" s="7"/>
      <c r="F25" s="7"/>
      <c r="G25" s="7"/>
      <c r="H25" s="7"/>
      <c r="I25" s="7"/>
      <c r="J25" s="6"/>
      <c r="K25" s="6"/>
      <c r="L25" s="6"/>
      <c r="M25" s="6"/>
      <c r="N25" s="6"/>
      <c r="O25" s="6"/>
      <c r="P25" s="8" t="str">
        <f>IF(A25="","",D25-H25-I25)</f>
        <v/>
      </c>
      <c r="Q25" s="8" t="str">
        <f>IF(A25="","",E25)</f>
        <v/>
      </c>
      <c r="R25" s="8" t="str">
        <f>IF(A25="","",F25)</f>
        <v/>
      </c>
      <c r="S25" s="8" t="str">
        <f>IF(A25="","",G25)</f>
        <v/>
      </c>
      <c r="T25" s="8" t="str">
        <f>IF(A25="","",SUM(P25:S25))</f>
        <v/>
      </c>
      <c r="U25" s="2" t="str">
        <f>IF(A25="","",IF(COUNTIF($A$2:$A$61,A25)=1,"ОК","ДУБЛЬ"))</f>
        <v/>
      </c>
      <c r="V25" s="2" t="str">
        <f>IF(A25="","",IF(J25="руб.","ОК","ПРОВЕРЬТЕ"))</f>
        <v/>
      </c>
      <c r="W25" s="2" t="str">
        <f>IF(A25="","",IF(AND(K25='Инструкция'!$B$4,L25='Инструкция'!$B$5,L25&lt;&gt;""),"ОК","ПРОВЕРЬТЕ"))</f>
        <v/>
      </c>
      <c r="X25" s="2" t="str">
        <f>IF(A25="","",IF(OR('Инструкция'!$B$4="Базисный",AND(N25="Без освобождений",'Инструкция'!$B$10="Без освобождений")),"ОК","ПРОВЕРЬТЕ"))</f>
        <v/>
      </c>
      <c r="Y25" s="2" t="str">
        <f>IF(A25="","",IF(AND(H25&gt;=0,I25&gt;=0,D25&gt;=SUM(H25:I25),OR(SUM(H25:I25)=0,B25=2),ABS(H25-SUMIFS($P$2:$P$61,$O$2:$O$61,A25,$B$2:$B$61,8))&lt;0.005,ABS(I25-SUMIFS($P$2:$P$61,$O$2:$O$61,A25,$B$2:$B$61,9))&lt;0.005),"ОК","ПРОВЕРЬТЕ"))</f>
        <v/>
      </c>
      <c r="Z25" s="2" t="str">
        <f>IF(A25="","",IF(O25="","ОК",IF(AND(COUNTIF($A$2:$A$61,O25)=1,OR(B25=8,B25=9)),"ОК","ПРОВЕРЬТЕ")))</f>
        <v/>
      </c>
      <c r="AA25" s="2" t="str">
        <f>IF(A25="","",IF(AND(C25&lt;&gt;"",M25&lt;&gt;"",T25&gt;=0),"ОК","ПРОВЕРЬТЕ"))</f>
        <v/>
      </c>
    </row>
    <row r="26" ht="42" customHeight="1" spans="1:27" x14ac:dyDescent="0.25">
      <c r="A26" s="6"/>
      <c r="B26" s="2">
        <v>5</v>
      </c>
      <c r="C26" s="6"/>
      <c r="D26" s="7"/>
      <c r="E26" s="7"/>
      <c r="F26" s="7"/>
      <c r="G26" s="7"/>
      <c r="H26" s="7"/>
      <c r="I26" s="7"/>
      <c r="J26" s="6"/>
      <c r="K26" s="6"/>
      <c r="L26" s="6"/>
      <c r="M26" s="6"/>
      <c r="N26" s="6"/>
      <c r="O26" s="6"/>
      <c r="P26" s="8" t="str">
        <f>IF(A26="","",D26-H26-I26)</f>
        <v/>
      </c>
      <c r="Q26" s="8" t="str">
        <f>IF(A26="","",E26)</f>
        <v/>
      </c>
      <c r="R26" s="8" t="str">
        <f>IF(A26="","",F26)</f>
        <v/>
      </c>
      <c r="S26" s="8" t="str">
        <f>IF(A26="","",G26)</f>
        <v/>
      </c>
      <c r="T26" s="8" t="str">
        <f>IF(A26="","",SUM(P26:S26))</f>
        <v/>
      </c>
      <c r="U26" s="2" t="str">
        <f>IF(A26="","",IF(COUNTIF($A$2:$A$61,A26)=1,"ОК","ДУБЛЬ"))</f>
        <v/>
      </c>
      <c r="V26" s="2" t="str">
        <f>IF(A26="","",IF(J26="руб.","ОК","ПРОВЕРЬТЕ"))</f>
        <v/>
      </c>
      <c r="W26" s="2" t="str">
        <f>IF(A26="","",IF(AND(K26='Инструкция'!$B$4,L26='Инструкция'!$B$5,L26&lt;&gt;""),"ОК","ПРОВЕРЬТЕ"))</f>
        <v/>
      </c>
      <c r="X26" s="2" t="str">
        <f>IF(A26="","",IF(OR('Инструкция'!$B$4="Базисный",AND(N26="Без освобождений",'Инструкция'!$B$10="Без освобождений")),"ОК","ПРОВЕРЬТЕ"))</f>
        <v/>
      </c>
      <c r="Y26" s="2" t="str">
        <f>IF(A26="","",IF(AND(H26&gt;=0,I26&gt;=0,D26&gt;=SUM(H26:I26),OR(SUM(H26:I26)=0,B26=2),ABS(H26-SUMIFS($P$2:$P$61,$O$2:$O$61,A26,$B$2:$B$61,8))&lt;0.005,ABS(I26-SUMIFS($P$2:$P$61,$O$2:$O$61,A26,$B$2:$B$61,9))&lt;0.005),"ОК","ПРОВЕРЬТЕ"))</f>
        <v/>
      </c>
      <c r="Z26" s="2" t="str">
        <f>IF(A26="","",IF(O26="","ОК",IF(AND(COUNTIF($A$2:$A$61,O26)=1,OR(B26=8,B26=9)),"ОК","ПРОВЕРЬТЕ")))</f>
        <v/>
      </c>
      <c r="AA26" s="2" t="str">
        <f>IF(A26="","",IF(AND(C26&lt;&gt;"",M26&lt;&gt;"",T26&gt;=0),"ОК","ПРОВЕРЬТЕ"))</f>
        <v/>
      </c>
    </row>
    <row r="27" ht="42" customHeight="1" spans="1:27" x14ac:dyDescent="0.25">
      <c r="A27" s="6"/>
      <c r="B27" s="2">
        <v>6</v>
      </c>
      <c r="C27" s="6"/>
      <c r="D27" s="7"/>
      <c r="E27" s="7"/>
      <c r="F27" s="7"/>
      <c r="G27" s="7"/>
      <c r="H27" s="7"/>
      <c r="I27" s="7"/>
      <c r="J27" s="6"/>
      <c r="K27" s="6"/>
      <c r="L27" s="6"/>
      <c r="M27" s="6"/>
      <c r="N27" s="6"/>
      <c r="O27" s="6"/>
      <c r="P27" s="8" t="str">
        <f>IF(A27="","",D27-H27-I27)</f>
        <v/>
      </c>
      <c r="Q27" s="8" t="str">
        <f>IF(A27="","",E27)</f>
        <v/>
      </c>
      <c r="R27" s="8" t="str">
        <f>IF(A27="","",F27)</f>
        <v/>
      </c>
      <c r="S27" s="8" t="str">
        <f>IF(A27="","",G27)</f>
        <v/>
      </c>
      <c r="T27" s="8" t="str">
        <f>IF(A27="","",SUM(P27:S27))</f>
        <v/>
      </c>
      <c r="U27" s="2" t="str">
        <f>IF(A27="","",IF(COUNTIF($A$2:$A$61,A27)=1,"ОК","ДУБЛЬ"))</f>
        <v/>
      </c>
      <c r="V27" s="2" t="str">
        <f>IF(A27="","",IF(J27="руб.","ОК","ПРОВЕРЬТЕ"))</f>
        <v/>
      </c>
      <c r="W27" s="2" t="str">
        <f>IF(A27="","",IF(AND(K27='Инструкция'!$B$4,L27='Инструкция'!$B$5,L27&lt;&gt;""),"ОК","ПРОВЕРЬТЕ"))</f>
        <v/>
      </c>
      <c r="X27" s="2" t="str">
        <f>IF(A27="","",IF(OR('Инструкция'!$B$4="Базисный",AND(N27="Без освобождений",'Инструкция'!$B$10="Без освобождений")),"ОК","ПРОВЕРЬТЕ"))</f>
        <v/>
      </c>
      <c r="Y27" s="2" t="str">
        <f>IF(A27="","",IF(AND(H27&gt;=0,I27&gt;=0,D27&gt;=SUM(H27:I27),OR(SUM(H27:I27)=0,B27=2),ABS(H27-SUMIFS($P$2:$P$61,$O$2:$O$61,A27,$B$2:$B$61,8))&lt;0.005,ABS(I27-SUMIFS($P$2:$P$61,$O$2:$O$61,A27,$B$2:$B$61,9))&lt;0.005),"ОК","ПРОВЕРЬТЕ"))</f>
        <v/>
      </c>
      <c r="Z27" s="2" t="str">
        <f>IF(A27="","",IF(O27="","ОК",IF(AND(COUNTIF($A$2:$A$61,O27)=1,OR(B27=8,B27=9)),"ОК","ПРОВЕРЬТЕ")))</f>
        <v/>
      </c>
      <c r="AA27" s="2" t="str">
        <f>IF(A27="","",IF(AND(C27&lt;&gt;"",M27&lt;&gt;"",T27&gt;=0),"ОК","ПРОВЕРЬТЕ"))</f>
        <v/>
      </c>
    </row>
    <row r="28" ht="42" customHeight="1" spans="1:27" x14ac:dyDescent="0.25">
      <c r="A28" s="6"/>
      <c r="B28" s="2">
        <v>6</v>
      </c>
      <c r="C28" s="6"/>
      <c r="D28" s="7"/>
      <c r="E28" s="7"/>
      <c r="F28" s="7"/>
      <c r="G28" s="7"/>
      <c r="H28" s="7"/>
      <c r="I28" s="7"/>
      <c r="J28" s="6"/>
      <c r="K28" s="6"/>
      <c r="L28" s="6"/>
      <c r="M28" s="6"/>
      <c r="N28" s="6"/>
      <c r="O28" s="6"/>
      <c r="P28" s="8" t="str">
        <f>IF(A28="","",D28-H28-I28)</f>
        <v/>
      </c>
      <c r="Q28" s="8" t="str">
        <f>IF(A28="","",E28)</f>
        <v/>
      </c>
      <c r="R28" s="8" t="str">
        <f>IF(A28="","",F28)</f>
        <v/>
      </c>
      <c r="S28" s="8" t="str">
        <f>IF(A28="","",G28)</f>
        <v/>
      </c>
      <c r="T28" s="8" t="str">
        <f>IF(A28="","",SUM(P28:S28))</f>
        <v/>
      </c>
      <c r="U28" s="2" t="str">
        <f>IF(A28="","",IF(COUNTIF($A$2:$A$61,A28)=1,"ОК","ДУБЛЬ"))</f>
        <v/>
      </c>
      <c r="V28" s="2" t="str">
        <f>IF(A28="","",IF(J28="руб.","ОК","ПРОВЕРЬТЕ"))</f>
        <v/>
      </c>
      <c r="W28" s="2" t="str">
        <f>IF(A28="","",IF(AND(K28='Инструкция'!$B$4,L28='Инструкция'!$B$5,L28&lt;&gt;""),"ОК","ПРОВЕРЬТЕ"))</f>
        <v/>
      </c>
      <c r="X28" s="2" t="str">
        <f>IF(A28="","",IF(OR('Инструкция'!$B$4="Базисный",AND(N28="Без освобождений",'Инструкция'!$B$10="Без освобождений")),"ОК","ПРОВЕРЬТЕ"))</f>
        <v/>
      </c>
      <c r="Y28" s="2" t="str">
        <f>IF(A28="","",IF(AND(H28&gt;=0,I28&gt;=0,D28&gt;=SUM(H28:I28),OR(SUM(H28:I28)=0,B28=2),ABS(H28-SUMIFS($P$2:$P$61,$O$2:$O$61,A28,$B$2:$B$61,8))&lt;0.005,ABS(I28-SUMIFS($P$2:$P$61,$O$2:$O$61,A28,$B$2:$B$61,9))&lt;0.005),"ОК","ПРОВЕРЬТЕ"))</f>
        <v/>
      </c>
      <c r="Z28" s="2" t="str">
        <f>IF(A28="","",IF(O28="","ОК",IF(AND(COUNTIF($A$2:$A$61,O28)=1,OR(B28=8,B28=9)),"ОК","ПРОВЕРЬТЕ")))</f>
        <v/>
      </c>
      <c r="AA28" s="2" t="str">
        <f>IF(A28="","",IF(AND(C28&lt;&gt;"",M28&lt;&gt;"",T28&gt;=0),"ОК","ПРОВЕРЬТЕ"))</f>
        <v/>
      </c>
    </row>
    <row r="29" ht="42" customHeight="1" spans="1:27" x14ac:dyDescent="0.25">
      <c r="A29" s="6"/>
      <c r="B29" s="2">
        <v>6</v>
      </c>
      <c r="C29" s="6"/>
      <c r="D29" s="7"/>
      <c r="E29" s="7"/>
      <c r="F29" s="7"/>
      <c r="G29" s="7"/>
      <c r="H29" s="7"/>
      <c r="I29" s="7"/>
      <c r="J29" s="6"/>
      <c r="K29" s="6"/>
      <c r="L29" s="6"/>
      <c r="M29" s="6"/>
      <c r="N29" s="6"/>
      <c r="O29" s="6"/>
      <c r="P29" s="8" t="str">
        <f>IF(A29="","",D29-H29-I29)</f>
        <v/>
      </c>
      <c r="Q29" s="8" t="str">
        <f>IF(A29="","",E29)</f>
        <v/>
      </c>
      <c r="R29" s="8" t="str">
        <f>IF(A29="","",F29)</f>
        <v/>
      </c>
      <c r="S29" s="8" t="str">
        <f>IF(A29="","",G29)</f>
        <v/>
      </c>
      <c r="T29" s="8" t="str">
        <f>IF(A29="","",SUM(P29:S29))</f>
        <v/>
      </c>
      <c r="U29" s="2" t="str">
        <f>IF(A29="","",IF(COUNTIF($A$2:$A$61,A29)=1,"ОК","ДУБЛЬ"))</f>
        <v/>
      </c>
      <c r="V29" s="2" t="str">
        <f>IF(A29="","",IF(J29="руб.","ОК","ПРОВЕРЬТЕ"))</f>
        <v/>
      </c>
      <c r="W29" s="2" t="str">
        <f>IF(A29="","",IF(AND(K29='Инструкция'!$B$4,L29='Инструкция'!$B$5,L29&lt;&gt;""),"ОК","ПРОВЕРЬТЕ"))</f>
        <v/>
      </c>
      <c r="X29" s="2" t="str">
        <f>IF(A29="","",IF(OR('Инструкция'!$B$4="Базисный",AND(N29="Без освобождений",'Инструкция'!$B$10="Без освобождений")),"ОК","ПРОВЕРЬТЕ"))</f>
        <v/>
      </c>
      <c r="Y29" s="2" t="str">
        <f>IF(A29="","",IF(AND(H29&gt;=0,I29&gt;=0,D29&gt;=SUM(H29:I29),OR(SUM(H29:I29)=0,B29=2),ABS(H29-SUMIFS($P$2:$P$61,$O$2:$O$61,A29,$B$2:$B$61,8))&lt;0.005,ABS(I29-SUMIFS($P$2:$P$61,$O$2:$O$61,A29,$B$2:$B$61,9))&lt;0.005),"ОК","ПРОВЕРЬТЕ"))</f>
        <v/>
      </c>
      <c r="Z29" s="2" t="str">
        <f>IF(A29="","",IF(O29="","ОК",IF(AND(COUNTIF($A$2:$A$61,O29)=1,OR(B29=8,B29=9)),"ОК","ПРОВЕРЬТЕ")))</f>
        <v/>
      </c>
      <c r="AA29" s="2" t="str">
        <f>IF(A29="","",IF(AND(C29&lt;&gt;"",M29&lt;&gt;"",T29&gt;=0),"ОК","ПРОВЕРЬТЕ"))</f>
        <v/>
      </c>
    </row>
    <row r="30" ht="42" customHeight="1" spans="1:27" x14ac:dyDescent="0.25">
      <c r="A30" s="6"/>
      <c r="B30" s="2">
        <v>6</v>
      </c>
      <c r="C30" s="6"/>
      <c r="D30" s="7"/>
      <c r="E30" s="7"/>
      <c r="F30" s="7"/>
      <c r="G30" s="7"/>
      <c r="H30" s="7"/>
      <c r="I30" s="7"/>
      <c r="J30" s="6"/>
      <c r="K30" s="6"/>
      <c r="L30" s="6"/>
      <c r="M30" s="6"/>
      <c r="N30" s="6"/>
      <c r="O30" s="6"/>
      <c r="P30" s="8" t="str">
        <f>IF(A30="","",D30-H30-I30)</f>
        <v/>
      </c>
      <c r="Q30" s="8" t="str">
        <f>IF(A30="","",E30)</f>
        <v/>
      </c>
      <c r="R30" s="8" t="str">
        <f>IF(A30="","",F30)</f>
        <v/>
      </c>
      <c r="S30" s="8" t="str">
        <f>IF(A30="","",G30)</f>
        <v/>
      </c>
      <c r="T30" s="8" t="str">
        <f>IF(A30="","",SUM(P30:S30))</f>
        <v/>
      </c>
      <c r="U30" s="2" t="str">
        <f>IF(A30="","",IF(COUNTIF($A$2:$A$61,A30)=1,"ОК","ДУБЛЬ"))</f>
        <v/>
      </c>
      <c r="V30" s="2" t="str">
        <f>IF(A30="","",IF(J30="руб.","ОК","ПРОВЕРЬТЕ"))</f>
        <v/>
      </c>
      <c r="W30" s="2" t="str">
        <f>IF(A30="","",IF(AND(K30='Инструкция'!$B$4,L30='Инструкция'!$B$5,L30&lt;&gt;""),"ОК","ПРОВЕРЬТЕ"))</f>
        <v/>
      </c>
      <c r="X30" s="2" t="str">
        <f>IF(A30="","",IF(OR('Инструкция'!$B$4="Базисный",AND(N30="Без освобождений",'Инструкция'!$B$10="Без освобождений")),"ОК","ПРОВЕРЬТЕ"))</f>
        <v/>
      </c>
      <c r="Y30" s="2" t="str">
        <f>IF(A30="","",IF(AND(H30&gt;=0,I30&gt;=0,D30&gt;=SUM(H30:I30),OR(SUM(H30:I30)=0,B30=2),ABS(H30-SUMIFS($P$2:$P$61,$O$2:$O$61,A30,$B$2:$B$61,8))&lt;0.005,ABS(I30-SUMIFS($P$2:$P$61,$O$2:$O$61,A30,$B$2:$B$61,9))&lt;0.005),"ОК","ПРОВЕРЬТЕ"))</f>
        <v/>
      </c>
      <c r="Z30" s="2" t="str">
        <f>IF(A30="","",IF(O30="","ОК",IF(AND(COUNTIF($A$2:$A$61,O30)=1,OR(B30=8,B30=9)),"ОК","ПРОВЕРЬТЕ")))</f>
        <v/>
      </c>
      <c r="AA30" s="2" t="str">
        <f>IF(A30="","",IF(AND(C30&lt;&gt;"",M30&lt;&gt;"",T30&gt;=0),"ОК","ПРОВЕРЬТЕ"))</f>
        <v/>
      </c>
    </row>
    <row r="31" ht="42" customHeight="1" spans="1:27" x14ac:dyDescent="0.25">
      <c r="A31" s="6"/>
      <c r="B31" s="2">
        <v>6</v>
      </c>
      <c r="C31" s="6"/>
      <c r="D31" s="7"/>
      <c r="E31" s="7"/>
      <c r="F31" s="7"/>
      <c r="G31" s="7"/>
      <c r="H31" s="7"/>
      <c r="I31" s="7"/>
      <c r="J31" s="6"/>
      <c r="K31" s="6"/>
      <c r="L31" s="6"/>
      <c r="M31" s="6"/>
      <c r="N31" s="6"/>
      <c r="O31" s="6"/>
      <c r="P31" s="8" t="str">
        <f>IF(A31="","",D31-H31-I31)</f>
        <v/>
      </c>
      <c r="Q31" s="8" t="str">
        <f>IF(A31="","",E31)</f>
        <v/>
      </c>
      <c r="R31" s="8" t="str">
        <f>IF(A31="","",F31)</f>
        <v/>
      </c>
      <c r="S31" s="8" t="str">
        <f>IF(A31="","",G31)</f>
        <v/>
      </c>
      <c r="T31" s="8" t="str">
        <f>IF(A31="","",SUM(P31:S31))</f>
        <v/>
      </c>
      <c r="U31" s="2" t="str">
        <f>IF(A31="","",IF(COUNTIF($A$2:$A$61,A31)=1,"ОК","ДУБЛЬ"))</f>
        <v/>
      </c>
      <c r="V31" s="2" t="str">
        <f>IF(A31="","",IF(J31="руб.","ОК","ПРОВЕРЬТЕ"))</f>
        <v/>
      </c>
      <c r="W31" s="2" t="str">
        <f>IF(A31="","",IF(AND(K31='Инструкция'!$B$4,L31='Инструкция'!$B$5,L31&lt;&gt;""),"ОК","ПРОВЕРЬТЕ"))</f>
        <v/>
      </c>
      <c r="X31" s="2" t="str">
        <f>IF(A31="","",IF(OR('Инструкция'!$B$4="Базисный",AND(N31="Без освобождений",'Инструкция'!$B$10="Без освобождений")),"ОК","ПРОВЕРЬТЕ"))</f>
        <v/>
      </c>
      <c r="Y31" s="2" t="str">
        <f>IF(A31="","",IF(AND(H31&gt;=0,I31&gt;=0,D31&gt;=SUM(H31:I31),OR(SUM(H31:I31)=0,B31=2),ABS(H31-SUMIFS($P$2:$P$61,$O$2:$O$61,A31,$B$2:$B$61,8))&lt;0.005,ABS(I31-SUMIFS($P$2:$P$61,$O$2:$O$61,A31,$B$2:$B$61,9))&lt;0.005),"ОК","ПРОВЕРЬТЕ"))</f>
        <v/>
      </c>
      <c r="Z31" s="2" t="str">
        <f>IF(A31="","",IF(O31="","ОК",IF(AND(COUNTIF($A$2:$A$61,O31)=1,OR(B31=8,B31=9)),"ОК","ПРОВЕРЬТЕ")))</f>
        <v/>
      </c>
      <c r="AA31" s="2" t="str">
        <f>IF(A31="","",IF(AND(C31&lt;&gt;"",M31&lt;&gt;"",T31&gt;=0),"ОК","ПРОВЕРЬТЕ"))</f>
        <v/>
      </c>
    </row>
    <row r="32" ht="42" customHeight="1" spans="1:27" x14ac:dyDescent="0.25">
      <c r="A32" s="6"/>
      <c r="B32" s="2">
        <v>7</v>
      </c>
      <c r="C32" s="6"/>
      <c r="D32" s="7"/>
      <c r="E32" s="7"/>
      <c r="F32" s="7"/>
      <c r="G32" s="7"/>
      <c r="H32" s="7"/>
      <c r="I32" s="7"/>
      <c r="J32" s="6"/>
      <c r="K32" s="6"/>
      <c r="L32" s="6"/>
      <c r="M32" s="6"/>
      <c r="N32" s="6"/>
      <c r="O32" s="6"/>
      <c r="P32" s="8" t="str">
        <f>IF(A32="","",D32-H32-I32)</f>
        <v/>
      </c>
      <c r="Q32" s="8" t="str">
        <f>IF(A32="","",E32)</f>
        <v/>
      </c>
      <c r="R32" s="8" t="str">
        <f>IF(A32="","",F32)</f>
        <v/>
      </c>
      <c r="S32" s="8" t="str">
        <f>IF(A32="","",G32)</f>
        <v/>
      </c>
      <c r="T32" s="8" t="str">
        <f>IF(A32="","",SUM(P32:S32))</f>
        <v/>
      </c>
      <c r="U32" s="2" t="str">
        <f>IF(A32="","",IF(COUNTIF($A$2:$A$61,A32)=1,"ОК","ДУБЛЬ"))</f>
        <v/>
      </c>
      <c r="V32" s="2" t="str">
        <f>IF(A32="","",IF(J32="руб.","ОК","ПРОВЕРЬТЕ"))</f>
        <v/>
      </c>
      <c r="W32" s="2" t="str">
        <f>IF(A32="","",IF(AND(K32='Инструкция'!$B$4,L32='Инструкция'!$B$5,L32&lt;&gt;""),"ОК","ПРОВЕРЬТЕ"))</f>
        <v/>
      </c>
      <c r="X32" s="2" t="str">
        <f>IF(A32="","",IF(OR('Инструкция'!$B$4="Базисный",AND(N32="Без освобождений",'Инструкция'!$B$10="Без освобождений")),"ОК","ПРОВЕРЬТЕ"))</f>
        <v/>
      </c>
      <c r="Y32" s="2" t="str">
        <f>IF(A32="","",IF(AND(H32&gt;=0,I32&gt;=0,D32&gt;=SUM(H32:I32),OR(SUM(H32:I32)=0,B32=2),ABS(H32-SUMIFS($P$2:$P$61,$O$2:$O$61,A32,$B$2:$B$61,8))&lt;0.005,ABS(I32-SUMIFS($P$2:$P$61,$O$2:$O$61,A32,$B$2:$B$61,9))&lt;0.005),"ОК","ПРОВЕРЬТЕ"))</f>
        <v/>
      </c>
      <c r="Z32" s="2" t="str">
        <f>IF(A32="","",IF(O32="","ОК",IF(AND(COUNTIF($A$2:$A$61,O32)=1,OR(B32=8,B32=9)),"ОК","ПРОВЕРЬТЕ")))</f>
        <v/>
      </c>
      <c r="AA32" s="2" t="str">
        <f>IF(A32="","",IF(AND(C32&lt;&gt;"",M32&lt;&gt;"",T32&gt;=0),"ОК","ПРОВЕРЬТЕ"))</f>
        <v/>
      </c>
    </row>
    <row r="33" ht="42" customHeight="1" spans="1:27" x14ac:dyDescent="0.25">
      <c r="A33" s="6"/>
      <c r="B33" s="2">
        <v>7</v>
      </c>
      <c r="C33" s="6"/>
      <c r="D33" s="7"/>
      <c r="E33" s="7"/>
      <c r="F33" s="7"/>
      <c r="G33" s="7"/>
      <c r="H33" s="7"/>
      <c r="I33" s="7"/>
      <c r="J33" s="6"/>
      <c r="K33" s="6"/>
      <c r="L33" s="6"/>
      <c r="M33" s="6"/>
      <c r="N33" s="6"/>
      <c r="O33" s="6"/>
      <c r="P33" s="8" t="str">
        <f>IF(A33="","",D33-H33-I33)</f>
        <v/>
      </c>
      <c r="Q33" s="8" t="str">
        <f>IF(A33="","",E33)</f>
        <v/>
      </c>
      <c r="R33" s="8" t="str">
        <f>IF(A33="","",F33)</f>
        <v/>
      </c>
      <c r="S33" s="8" t="str">
        <f>IF(A33="","",G33)</f>
        <v/>
      </c>
      <c r="T33" s="8" t="str">
        <f>IF(A33="","",SUM(P33:S33))</f>
        <v/>
      </c>
      <c r="U33" s="2" t="str">
        <f>IF(A33="","",IF(COUNTIF($A$2:$A$61,A33)=1,"ОК","ДУБЛЬ"))</f>
        <v/>
      </c>
      <c r="V33" s="2" t="str">
        <f>IF(A33="","",IF(J33="руб.","ОК","ПРОВЕРЬТЕ"))</f>
        <v/>
      </c>
      <c r="W33" s="2" t="str">
        <f>IF(A33="","",IF(AND(K33='Инструкция'!$B$4,L33='Инструкция'!$B$5,L33&lt;&gt;""),"ОК","ПРОВЕРЬТЕ"))</f>
        <v/>
      </c>
      <c r="X33" s="2" t="str">
        <f>IF(A33="","",IF(OR('Инструкция'!$B$4="Базисный",AND(N33="Без освобождений",'Инструкция'!$B$10="Без освобождений")),"ОК","ПРОВЕРЬТЕ"))</f>
        <v/>
      </c>
      <c r="Y33" s="2" t="str">
        <f>IF(A33="","",IF(AND(H33&gt;=0,I33&gt;=0,D33&gt;=SUM(H33:I33),OR(SUM(H33:I33)=0,B33=2),ABS(H33-SUMIFS($P$2:$P$61,$O$2:$O$61,A33,$B$2:$B$61,8))&lt;0.005,ABS(I33-SUMIFS($P$2:$P$61,$O$2:$O$61,A33,$B$2:$B$61,9))&lt;0.005),"ОК","ПРОВЕРЬТЕ"))</f>
        <v/>
      </c>
      <c r="Z33" s="2" t="str">
        <f>IF(A33="","",IF(O33="","ОК",IF(AND(COUNTIF($A$2:$A$61,O33)=1,OR(B33=8,B33=9)),"ОК","ПРОВЕРЬТЕ")))</f>
        <v/>
      </c>
      <c r="AA33" s="2" t="str">
        <f>IF(A33="","",IF(AND(C33&lt;&gt;"",M33&lt;&gt;"",T33&gt;=0),"ОК","ПРОВЕРЬТЕ"))</f>
        <v/>
      </c>
    </row>
    <row r="34" ht="42" customHeight="1" spans="1:27" x14ac:dyDescent="0.25">
      <c r="A34" s="6"/>
      <c r="B34" s="2">
        <v>7</v>
      </c>
      <c r="C34" s="6"/>
      <c r="D34" s="7"/>
      <c r="E34" s="7"/>
      <c r="F34" s="7"/>
      <c r="G34" s="7"/>
      <c r="H34" s="7"/>
      <c r="I34" s="7"/>
      <c r="J34" s="6"/>
      <c r="K34" s="6"/>
      <c r="L34" s="6"/>
      <c r="M34" s="6"/>
      <c r="N34" s="6"/>
      <c r="O34" s="6"/>
      <c r="P34" s="8" t="str">
        <f>IF(A34="","",D34-H34-I34)</f>
        <v/>
      </c>
      <c r="Q34" s="8" t="str">
        <f>IF(A34="","",E34)</f>
        <v/>
      </c>
      <c r="R34" s="8" t="str">
        <f>IF(A34="","",F34)</f>
        <v/>
      </c>
      <c r="S34" s="8" t="str">
        <f>IF(A34="","",G34)</f>
        <v/>
      </c>
      <c r="T34" s="8" t="str">
        <f>IF(A34="","",SUM(P34:S34))</f>
        <v/>
      </c>
      <c r="U34" s="2" t="str">
        <f>IF(A34="","",IF(COUNTIF($A$2:$A$61,A34)=1,"ОК","ДУБЛЬ"))</f>
        <v/>
      </c>
      <c r="V34" s="2" t="str">
        <f>IF(A34="","",IF(J34="руб.","ОК","ПРОВЕРЬТЕ"))</f>
        <v/>
      </c>
      <c r="W34" s="2" t="str">
        <f>IF(A34="","",IF(AND(K34='Инструкция'!$B$4,L34='Инструкция'!$B$5,L34&lt;&gt;""),"ОК","ПРОВЕРЬТЕ"))</f>
        <v/>
      </c>
      <c r="X34" s="2" t="str">
        <f>IF(A34="","",IF(OR('Инструкция'!$B$4="Базисный",AND(N34="Без освобождений",'Инструкция'!$B$10="Без освобождений")),"ОК","ПРОВЕРЬТЕ"))</f>
        <v/>
      </c>
      <c r="Y34" s="2" t="str">
        <f>IF(A34="","",IF(AND(H34&gt;=0,I34&gt;=0,D34&gt;=SUM(H34:I34),OR(SUM(H34:I34)=0,B34=2),ABS(H34-SUMIFS($P$2:$P$61,$O$2:$O$61,A34,$B$2:$B$61,8))&lt;0.005,ABS(I34-SUMIFS($P$2:$P$61,$O$2:$O$61,A34,$B$2:$B$61,9))&lt;0.005),"ОК","ПРОВЕРЬТЕ"))</f>
        <v/>
      </c>
      <c r="Z34" s="2" t="str">
        <f>IF(A34="","",IF(O34="","ОК",IF(AND(COUNTIF($A$2:$A$61,O34)=1,OR(B34=8,B34=9)),"ОК","ПРОВЕРЬТЕ")))</f>
        <v/>
      </c>
      <c r="AA34" s="2" t="str">
        <f>IF(A34="","",IF(AND(C34&lt;&gt;"",M34&lt;&gt;"",T34&gt;=0),"ОК","ПРОВЕРЬТЕ"))</f>
        <v/>
      </c>
    </row>
    <row r="35" ht="42" customHeight="1" spans="1:27" x14ac:dyDescent="0.25">
      <c r="A35" s="6"/>
      <c r="B35" s="2">
        <v>7</v>
      </c>
      <c r="C35" s="6"/>
      <c r="D35" s="7"/>
      <c r="E35" s="7"/>
      <c r="F35" s="7"/>
      <c r="G35" s="7"/>
      <c r="H35" s="7"/>
      <c r="I35" s="7"/>
      <c r="J35" s="6"/>
      <c r="K35" s="6"/>
      <c r="L35" s="6"/>
      <c r="M35" s="6"/>
      <c r="N35" s="6"/>
      <c r="O35" s="6"/>
      <c r="P35" s="8" t="str">
        <f>IF(A35="","",D35-H35-I35)</f>
        <v/>
      </c>
      <c r="Q35" s="8" t="str">
        <f>IF(A35="","",E35)</f>
        <v/>
      </c>
      <c r="R35" s="8" t="str">
        <f>IF(A35="","",F35)</f>
        <v/>
      </c>
      <c r="S35" s="8" t="str">
        <f>IF(A35="","",G35)</f>
        <v/>
      </c>
      <c r="T35" s="8" t="str">
        <f>IF(A35="","",SUM(P35:S35))</f>
        <v/>
      </c>
      <c r="U35" s="2" t="str">
        <f>IF(A35="","",IF(COUNTIF($A$2:$A$61,A35)=1,"ОК","ДУБЛЬ"))</f>
        <v/>
      </c>
      <c r="V35" s="2" t="str">
        <f>IF(A35="","",IF(J35="руб.","ОК","ПРОВЕРЬТЕ"))</f>
        <v/>
      </c>
      <c r="W35" s="2" t="str">
        <f>IF(A35="","",IF(AND(K35='Инструкция'!$B$4,L35='Инструкция'!$B$5,L35&lt;&gt;""),"ОК","ПРОВЕРЬТЕ"))</f>
        <v/>
      </c>
      <c r="X35" s="2" t="str">
        <f>IF(A35="","",IF(OR('Инструкция'!$B$4="Базисный",AND(N35="Без освобождений",'Инструкция'!$B$10="Без освобождений")),"ОК","ПРОВЕРЬТЕ"))</f>
        <v/>
      </c>
      <c r="Y35" s="2" t="str">
        <f>IF(A35="","",IF(AND(H35&gt;=0,I35&gt;=0,D35&gt;=SUM(H35:I35),OR(SUM(H35:I35)=0,B35=2),ABS(H35-SUMIFS($P$2:$P$61,$O$2:$O$61,A35,$B$2:$B$61,8))&lt;0.005,ABS(I35-SUMIFS($P$2:$P$61,$O$2:$O$61,A35,$B$2:$B$61,9))&lt;0.005),"ОК","ПРОВЕРЬТЕ"))</f>
        <v/>
      </c>
      <c r="Z35" s="2" t="str">
        <f>IF(A35="","",IF(O35="","ОК",IF(AND(COUNTIF($A$2:$A$61,O35)=1,OR(B35=8,B35=9)),"ОК","ПРОВЕРЬТЕ")))</f>
        <v/>
      </c>
      <c r="AA35" s="2" t="str">
        <f>IF(A35="","",IF(AND(C35&lt;&gt;"",M35&lt;&gt;"",T35&gt;=0),"ОК","ПРОВЕРЬТЕ"))</f>
        <v/>
      </c>
    </row>
    <row r="36" ht="42" customHeight="1" spans="1:27" x14ac:dyDescent="0.25">
      <c r="A36" s="6"/>
      <c r="B36" s="2">
        <v>7</v>
      </c>
      <c r="C36" s="6"/>
      <c r="D36" s="7"/>
      <c r="E36" s="7"/>
      <c r="F36" s="7"/>
      <c r="G36" s="7"/>
      <c r="H36" s="7"/>
      <c r="I36" s="7"/>
      <c r="J36" s="6"/>
      <c r="K36" s="6"/>
      <c r="L36" s="6"/>
      <c r="M36" s="6"/>
      <c r="N36" s="6"/>
      <c r="O36" s="6"/>
      <c r="P36" s="8" t="str">
        <f>IF(A36="","",D36-H36-I36)</f>
        <v/>
      </c>
      <c r="Q36" s="8" t="str">
        <f>IF(A36="","",E36)</f>
        <v/>
      </c>
      <c r="R36" s="8" t="str">
        <f>IF(A36="","",F36)</f>
        <v/>
      </c>
      <c r="S36" s="8" t="str">
        <f>IF(A36="","",G36)</f>
        <v/>
      </c>
      <c r="T36" s="8" t="str">
        <f>IF(A36="","",SUM(P36:S36))</f>
        <v/>
      </c>
      <c r="U36" s="2" t="str">
        <f>IF(A36="","",IF(COUNTIF($A$2:$A$61,A36)=1,"ОК","ДУБЛЬ"))</f>
        <v/>
      </c>
      <c r="V36" s="2" t="str">
        <f>IF(A36="","",IF(J36="руб.","ОК","ПРОВЕРЬТЕ"))</f>
        <v/>
      </c>
      <c r="W36" s="2" t="str">
        <f>IF(A36="","",IF(AND(K36='Инструкция'!$B$4,L36='Инструкция'!$B$5,L36&lt;&gt;""),"ОК","ПРОВЕРЬТЕ"))</f>
        <v/>
      </c>
      <c r="X36" s="2" t="str">
        <f>IF(A36="","",IF(OR('Инструкция'!$B$4="Базисный",AND(N36="Без освобождений",'Инструкция'!$B$10="Без освобождений")),"ОК","ПРОВЕРЬТЕ"))</f>
        <v/>
      </c>
      <c r="Y36" s="2" t="str">
        <f>IF(A36="","",IF(AND(H36&gt;=0,I36&gt;=0,D36&gt;=SUM(H36:I36),OR(SUM(H36:I36)=0,B36=2),ABS(H36-SUMIFS($P$2:$P$61,$O$2:$O$61,A36,$B$2:$B$61,8))&lt;0.005,ABS(I36-SUMIFS($P$2:$P$61,$O$2:$O$61,A36,$B$2:$B$61,9))&lt;0.005),"ОК","ПРОВЕРЬТЕ"))</f>
        <v/>
      </c>
      <c r="Z36" s="2" t="str">
        <f>IF(A36="","",IF(O36="","ОК",IF(AND(COUNTIF($A$2:$A$61,O36)=1,OR(B36=8,B36=9)),"ОК","ПРОВЕРЬТЕ")))</f>
        <v/>
      </c>
      <c r="AA36" s="2" t="str">
        <f>IF(A36="","",IF(AND(C36&lt;&gt;"",M36&lt;&gt;"",T36&gt;=0),"ОК","ПРОВЕРЬТЕ"))</f>
        <v/>
      </c>
    </row>
    <row r="37" ht="42" customHeight="1" spans="1:27" x14ac:dyDescent="0.25">
      <c r="A37" s="6"/>
      <c r="B37" s="2">
        <v>8</v>
      </c>
      <c r="C37" s="6"/>
      <c r="D37" s="7"/>
      <c r="E37" s="7"/>
      <c r="F37" s="7"/>
      <c r="G37" s="7"/>
      <c r="H37" s="7"/>
      <c r="I37" s="7"/>
      <c r="J37" s="6"/>
      <c r="K37" s="6"/>
      <c r="L37" s="6"/>
      <c r="M37" s="6"/>
      <c r="N37" s="6"/>
      <c r="O37" s="6"/>
      <c r="P37" s="8" t="str">
        <f>IF(A37="","",D37-H37-I37)</f>
        <v/>
      </c>
      <c r="Q37" s="8" t="str">
        <f>IF(A37="","",E37)</f>
        <v/>
      </c>
      <c r="R37" s="8" t="str">
        <f>IF(A37="","",F37)</f>
        <v/>
      </c>
      <c r="S37" s="8" t="str">
        <f>IF(A37="","",G37)</f>
        <v/>
      </c>
      <c r="T37" s="8" t="str">
        <f>IF(A37="","",SUM(P37:S37))</f>
        <v/>
      </c>
      <c r="U37" s="2" t="str">
        <f>IF(A37="","",IF(COUNTIF($A$2:$A$61,A37)=1,"ОК","ДУБЛЬ"))</f>
        <v/>
      </c>
      <c r="V37" s="2" t="str">
        <f>IF(A37="","",IF(J37="руб.","ОК","ПРОВЕРЬТЕ"))</f>
        <v/>
      </c>
      <c r="W37" s="2" t="str">
        <f>IF(A37="","",IF(AND(K37='Инструкция'!$B$4,L37='Инструкция'!$B$5,L37&lt;&gt;""),"ОК","ПРОВЕРЬТЕ"))</f>
        <v/>
      </c>
      <c r="X37" s="2" t="str">
        <f>IF(A37="","",IF(OR('Инструкция'!$B$4="Базисный",AND(N37="Без освобождений",'Инструкция'!$B$10="Без освобождений")),"ОК","ПРОВЕРЬТЕ"))</f>
        <v/>
      </c>
      <c r="Y37" s="2" t="str">
        <f>IF(A37="","",IF(AND(H37&gt;=0,I37&gt;=0,D37&gt;=SUM(H37:I37),OR(SUM(H37:I37)=0,B37=2),ABS(H37-SUMIFS($P$2:$P$61,$O$2:$O$61,A37,$B$2:$B$61,8))&lt;0.005,ABS(I37-SUMIFS($P$2:$P$61,$O$2:$O$61,A37,$B$2:$B$61,9))&lt;0.005),"ОК","ПРОВЕРЬТЕ"))</f>
        <v/>
      </c>
      <c r="Z37" s="2" t="str">
        <f>IF(A37="","",IF(O37="","ОК",IF(AND(COUNTIF($A$2:$A$61,O37)=1,OR(B37=8,B37=9)),"ОК","ПРОВЕРЬТЕ")))</f>
        <v/>
      </c>
      <c r="AA37" s="2" t="str">
        <f>IF(A37="","",IF(AND(C37&lt;&gt;"",M37&lt;&gt;"",T37&gt;=0),"ОК","ПРОВЕРЬТЕ"))</f>
        <v/>
      </c>
    </row>
    <row r="38" ht="42" customHeight="1" spans="1:27" x14ac:dyDescent="0.25">
      <c r="A38" s="6"/>
      <c r="B38" s="2">
        <v>8</v>
      </c>
      <c r="C38" s="6"/>
      <c r="D38" s="7"/>
      <c r="E38" s="7"/>
      <c r="F38" s="7"/>
      <c r="G38" s="7"/>
      <c r="H38" s="7"/>
      <c r="I38" s="7"/>
      <c r="J38" s="6"/>
      <c r="K38" s="6"/>
      <c r="L38" s="6"/>
      <c r="M38" s="6"/>
      <c r="N38" s="6"/>
      <c r="O38" s="6"/>
      <c r="P38" s="8" t="str">
        <f>IF(A38="","",D38-H38-I38)</f>
        <v/>
      </c>
      <c r="Q38" s="8" t="str">
        <f>IF(A38="","",E38)</f>
        <v/>
      </c>
      <c r="R38" s="8" t="str">
        <f>IF(A38="","",F38)</f>
        <v/>
      </c>
      <c r="S38" s="8" t="str">
        <f>IF(A38="","",G38)</f>
        <v/>
      </c>
      <c r="T38" s="8" t="str">
        <f>IF(A38="","",SUM(P38:S38))</f>
        <v/>
      </c>
      <c r="U38" s="2" t="str">
        <f>IF(A38="","",IF(COUNTIF($A$2:$A$61,A38)=1,"ОК","ДУБЛЬ"))</f>
        <v/>
      </c>
      <c r="V38" s="2" t="str">
        <f>IF(A38="","",IF(J38="руб.","ОК","ПРОВЕРЬТЕ"))</f>
        <v/>
      </c>
      <c r="W38" s="2" t="str">
        <f>IF(A38="","",IF(AND(K38='Инструкция'!$B$4,L38='Инструкция'!$B$5,L38&lt;&gt;""),"ОК","ПРОВЕРЬТЕ"))</f>
        <v/>
      </c>
      <c r="X38" s="2" t="str">
        <f>IF(A38="","",IF(OR('Инструкция'!$B$4="Базисный",AND(N38="Без освобождений",'Инструкция'!$B$10="Без освобождений")),"ОК","ПРОВЕРЬТЕ"))</f>
        <v/>
      </c>
      <c r="Y38" s="2" t="str">
        <f>IF(A38="","",IF(AND(H38&gt;=0,I38&gt;=0,D38&gt;=SUM(H38:I38),OR(SUM(H38:I38)=0,B38=2),ABS(H38-SUMIFS($P$2:$P$61,$O$2:$O$61,A38,$B$2:$B$61,8))&lt;0.005,ABS(I38-SUMIFS($P$2:$P$61,$O$2:$O$61,A38,$B$2:$B$61,9))&lt;0.005),"ОК","ПРОВЕРЬТЕ"))</f>
        <v/>
      </c>
      <c r="Z38" s="2" t="str">
        <f>IF(A38="","",IF(O38="","ОК",IF(AND(COUNTIF($A$2:$A$61,O38)=1,OR(B38=8,B38=9)),"ОК","ПРОВЕРЬТЕ")))</f>
        <v/>
      </c>
      <c r="AA38" s="2" t="str">
        <f>IF(A38="","",IF(AND(C38&lt;&gt;"",M38&lt;&gt;"",T38&gt;=0),"ОК","ПРОВЕРЬТЕ"))</f>
        <v/>
      </c>
    </row>
    <row r="39" ht="42" customHeight="1" spans="1:27" x14ac:dyDescent="0.25">
      <c r="A39" s="6"/>
      <c r="B39" s="2">
        <v>8</v>
      </c>
      <c r="C39" s="6"/>
      <c r="D39" s="7"/>
      <c r="E39" s="7"/>
      <c r="F39" s="7"/>
      <c r="G39" s="7"/>
      <c r="H39" s="7"/>
      <c r="I39" s="7"/>
      <c r="J39" s="6"/>
      <c r="K39" s="6"/>
      <c r="L39" s="6"/>
      <c r="M39" s="6"/>
      <c r="N39" s="6"/>
      <c r="O39" s="6"/>
      <c r="P39" s="8" t="str">
        <f>IF(A39="","",D39-H39-I39)</f>
        <v/>
      </c>
      <c r="Q39" s="8" t="str">
        <f>IF(A39="","",E39)</f>
        <v/>
      </c>
      <c r="R39" s="8" t="str">
        <f>IF(A39="","",F39)</f>
        <v/>
      </c>
      <c r="S39" s="8" t="str">
        <f>IF(A39="","",G39)</f>
        <v/>
      </c>
      <c r="T39" s="8" t="str">
        <f>IF(A39="","",SUM(P39:S39))</f>
        <v/>
      </c>
      <c r="U39" s="2" t="str">
        <f>IF(A39="","",IF(COUNTIF($A$2:$A$61,A39)=1,"ОК","ДУБЛЬ"))</f>
        <v/>
      </c>
      <c r="V39" s="2" t="str">
        <f>IF(A39="","",IF(J39="руб.","ОК","ПРОВЕРЬТЕ"))</f>
        <v/>
      </c>
      <c r="W39" s="2" t="str">
        <f>IF(A39="","",IF(AND(K39='Инструкция'!$B$4,L39='Инструкция'!$B$5,L39&lt;&gt;""),"ОК","ПРОВЕРЬТЕ"))</f>
        <v/>
      </c>
      <c r="X39" s="2" t="str">
        <f>IF(A39="","",IF(OR('Инструкция'!$B$4="Базисный",AND(N39="Без освобождений",'Инструкция'!$B$10="Без освобождений")),"ОК","ПРОВЕРЬТЕ"))</f>
        <v/>
      </c>
      <c r="Y39" s="2" t="str">
        <f>IF(A39="","",IF(AND(H39&gt;=0,I39&gt;=0,D39&gt;=SUM(H39:I39),OR(SUM(H39:I39)=0,B39=2),ABS(H39-SUMIFS($P$2:$P$61,$O$2:$O$61,A39,$B$2:$B$61,8))&lt;0.005,ABS(I39-SUMIFS($P$2:$P$61,$O$2:$O$61,A39,$B$2:$B$61,9))&lt;0.005),"ОК","ПРОВЕРЬТЕ"))</f>
        <v/>
      </c>
      <c r="Z39" s="2" t="str">
        <f>IF(A39="","",IF(O39="","ОК",IF(AND(COUNTIF($A$2:$A$61,O39)=1,OR(B39=8,B39=9)),"ОК","ПРОВЕРЬТЕ")))</f>
        <v/>
      </c>
      <c r="AA39" s="2" t="str">
        <f>IF(A39="","",IF(AND(C39&lt;&gt;"",M39&lt;&gt;"",T39&gt;=0),"ОК","ПРОВЕРЬТЕ"))</f>
        <v/>
      </c>
    </row>
    <row r="40" ht="42" customHeight="1" spans="1:27" x14ac:dyDescent="0.25">
      <c r="A40" s="6"/>
      <c r="B40" s="2">
        <v>8</v>
      </c>
      <c r="C40" s="6"/>
      <c r="D40" s="7"/>
      <c r="E40" s="7"/>
      <c r="F40" s="7"/>
      <c r="G40" s="7"/>
      <c r="H40" s="7"/>
      <c r="I40" s="7"/>
      <c r="J40" s="6"/>
      <c r="K40" s="6"/>
      <c r="L40" s="6"/>
      <c r="M40" s="6"/>
      <c r="N40" s="6"/>
      <c r="O40" s="6"/>
      <c r="P40" s="8" t="str">
        <f>IF(A40="","",D40-H40-I40)</f>
        <v/>
      </c>
      <c r="Q40" s="8" t="str">
        <f>IF(A40="","",E40)</f>
        <v/>
      </c>
      <c r="R40" s="8" t="str">
        <f>IF(A40="","",F40)</f>
        <v/>
      </c>
      <c r="S40" s="8" t="str">
        <f>IF(A40="","",G40)</f>
        <v/>
      </c>
      <c r="T40" s="8" t="str">
        <f>IF(A40="","",SUM(P40:S40))</f>
        <v/>
      </c>
      <c r="U40" s="2" t="str">
        <f>IF(A40="","",IF(COUNTIF($A$2:$A$61,A40)=1,"ОК","ДУБЛЬ"))</f>
        <v/>
      </c>
      <c r="V40" s="2" t="str">
        <f>IF(A40="","",IF(J40="руб.","ОК","ПРОВЕРЬТЕ"))</f>
        <v/>
      </c>
      <c r="W40" s="2" t="str">
        <f>IF(A40="","",IF(AND(K40='Инструкция'!$B$4,L40='Инструкция'!$B$5,L40&lt;&gt;""),"ОК","ПРОВЕРЬТЕ"))</f>
        <v/>
      </c>
      <c r="X40" s="2" t="str">
        <f>IF(A40="","",IF(OR('Инструкция'!$B$4="Базисный",AND(N40="Без освобождений",'Инструкция'!$B$10="Без освобождений")),"ОК","ПРОВЕРЬТЕ"))</f>
        <v/>
      </c>
      <c r="Y40" s="2" t="str">
        <f>IF(A40="","",IF(AND(H40&gt;=0,I40&gt;=0,D40&gt;=SUM(H40:I40),OR(SUM(H40:I40)=0,B40=2),ABS(H40-SUMIFS($P$2:$P$61,$O$2:$O$61,A40,$B$2:$B$61,8))&lt;0.005,ABS(I40-SUMIFS($P$2:$P$61,$O$2:$O$61,A40,$B$2:$B$61,9))&lt;0.005),"ОК","ПРОВЕРЬТЕ"))</f>
        <v/>
      </c>
      <c r="Z40" s="2" t="str">
        <f>IF(A40="","",IF(O40="","ОК",IF(AND(COUNTIF($A$2:$A$61,O40)=1,OR(B40=8,B40=9)),"ОК","ПРОВЕРЬТЕ")))</f>
        <v/>
      </c>
      <c r="AA40" s="2" t="str">
        <f>IF(A40="","",IF(AND(C40&lt;&gt;"",M40&lt;&gt;"",T40&gt;=0),"ОК","ПРОВЕРЬТЕ"))</f>
        <v/>
      </c>
    </row>
    <row r="41" ht="42" customHeight="1" spans="1:27" x14ac:dyDescent="0.25">
      <c r="A41" s="6"/>
      <c r="B41" s="2">
        <v>8</v>
      </c>
      <c r="C41" s="6"/>
      <c r="D41" s="7"/>
      <c r="E41" s="7"/>
      <c r="F41" s="7"/>
      <c r="G41" s="7"/>
      <c r="H41" s="7"/>
      <c r="I41" s="7"/>
      <c r="J41" s="6"/>
      <c r="K41" s="6"/>
      <c r="L41" s="6"/>
      <c r="M41" s="6"/>
      <c r="N41" s="6"/>
      <c r="O41" s="6"/>
      <c r="P41" s="8" t="str">
        <f>IF(A41="","",D41-H41-I41)</f>
        <v/>
      </c>
      <c r="Q41" s="8" t="str">
        <f>IF(A41="","",E41)</f>
        <v/>
      </c>
      <c r="R41" s="8" t="str">
        <f>IF(A41="","",F41)</f>
        <v/>
      </c>
      <c r="S41" s="8" t="str">
        <f>IF(A41="","",G41)</f>
        <v/>
      </c>
      <c r="T41" s="8" t="str">
        <f>IF(A41="","",SUM(P41:S41))</f>
        <v/>
      </c>
      <c r="U41" s="2" t="str">
        <f>IF(A41="","",IF(COUNTIF($A$2:$A$61,A41)=1,"ОК","ДУБЛЬ"))</f>
        <v/>
      </c>
      <c r="V41" s="2" t="str">
        <f>IF(A41="","",IF(J41="руб.","ОК","ПРОВЕРЬТЕ"))</f>
        <v/>
      </c>
      <c r="W41" s="2" t="str">
        <f>IF(A41="","",IF(AND(K41='Инструкция'!$B$4,L41='Инструкция'!$B$5,L41&lt;&gt;""),"ОК","ПРОВЕРЬТЕ"))</f>
        <v/>
      </c>
      <c r="X41" s="2" t="str">
        <f>IF(A41="","",IF(OR('Инструкция'!$B$4="Базисный",AND(N41="Без освобождений",'Инструкция'!$B$10="Без освобождений")),"ОК","ПРОВЕРЬТЕ"))</f>
        <v/>
      </c>
      <c r="Y41" s="2" t="str">
        <f>IF(A41="","",IF(AND(H41&gt;=0,I41&gt;=0,D41&gt;=SUM(H41:I41),OR(SUM(H41:I41)=0,B41=2),ABS(H41-SUMIFS($P$2:$P$61,$O$2:$O$61,A41,$B$2:$B$61,8))&lt;0.005,ABS(I41-SUMIFS($P$2:$P$61,$O$2:$O$61,A41,$B$2:$B$61,9))&lt;0.005),"ОК","ПРОВЕРЬТЕ"))</f>
        <v/>
      </c>
      <c r="Z41" s="2" t="str">
        <f>IF(A41="","",IF(O41="","ОК",IF(AND(COUNTIF($A$2:$A$61,O41)=1,OR(B41=8,B41=9)),"ОК","ПРОВЕРЬТЕ")))</f>
        <v/>
      </c>
      <c r="AA41" s="2" t="str">
        <f>IF(A41="","",IF(AND(C41&lt;&gt;"",M41&lt;&gt;"",T41&gt;=0),"ОК","ПРОВЕРЬТЕ"))</f>
        <v/>
      </c>
    </row>
    <row r="42" ht="42" customHeight="1" spans="1:27" x14ac:dyDescent="0.25">
      <c r="A42" s="6"/>
      <c r="B42" s="2">
        <v>9</v>
      </c>
      <c r="C42" s="6"/>
      <c r="D42" s="7"/>
      <c r="E42" s="7"/>
      <c r="F42" s="7"/>
      <c r="G42" s="7"/>
      <c r="H42" s="7"/>
      <c r="I42" s="7"/>
      <c r="J42" s="6"/>
      <c r="K42" s="6"/>
      <c r="L42" s="6"/>
      <c r="M42" s="6"/>
      <c r="N42" s="6"/>
      <c r="O42" s="6"/>
      <c r="P42" s="8" t="str">
        <f>IF(A42="","",D42-H42-I42)</f>
        <v/>
      </c>
      <c r="Q42" s="8" t="str">
        <f>IF(A42="","",E42)</f>
        <v/>
      </c>
      <c r="R42" s="8" t="str">
        <f>IF(A42="","",F42)</f>
        <v/>
      </c>
      <c r="S42" s="8" t="str">
        <f>IF(A42="","",G42)</f>
        <v/>
      </c>
      <c r="T42" s="8" t="str">
        <f>IF(A42="","",SUM(P42:S42))</f>
        <v/>
      </c>
      <c r="U42" s="2" t="str">
        <f>IF(A42="","",IF(COUNTIF($A$2:$A$61,A42)=1,"ОК","ДУБЛЬ"))</f>
        <v/>
      </c>
      <c r="V42" s="2" t="str">
        <f>IF(A42="","",IF(J42="руб.","ОК","ПРОВЕРЬТЕ"))</f>
        <v/>
      </c>
      <c r="W42" s="2" t="str">
        <f>IF(A42="","",IF(AND(K42='Инструкция'!$B$4,L42='Инструкция'!$B$5,L42&lt;&gt;""),"ОК","ПРОВЕРЬТЕ"))</f>
        <v/>
      </c>
      <c r="X42" s="2" t="str">
        <f>IF(A42="","",IF(OR('Инструкция'!$B$4="Базисный",AND(N42="Без освобождений",'Инструкция'!$B$10="Без освобождений")),"ОК","ПРОВЕРЬТЕ"))</f>
        <v/>
      </c>
      <c r="Y42" s="2" t="str">
        <f>IF(A42="","",IF(AND(H42&gt;=0,I42&gt;=0,D42&gt;=SUM(H42:I42),OR(SUM(H42:I42)=0,B42=2),ABS(H42-SUMIFS($P$2:$P$61,$O$2:$O$61,A42,$B$2:$B$61,8))&lt;0.005,ABS(I42-SUMIFS($P$2:$P$61,$O$2:$O$61,A42,$B$2:$B$61,9))&lt;0.005),"ОК","ПРОВЕРЬТЕ"))</f>
        <v/>
      </c>
      <c r="Z42" s="2" t="str">
        <f>IF(A42="","",IF(O42="","ОК",IF(AND(COUNTIF($A$2:$A$61,O42)=1,OR(B42=8,B42=9)),"ОК","ПРОВЕРЬТЕ")))</f>
        <v/>
      </c>
      <c r="AA42" s="2" t="str">
        <f>IF(A42="","",IF(AND(C42&lt;&gt;"",M42&lt;&gt;"",T42&gt;=0),"ОК","ПРОВЕРЬТЕ"))</f>
        <v/>
      </c>
    </row>
    <row r="43" ht="42" customHeight="1" spans="1:27" x14ac:dyDescent="0.25">
      <c r="A43" s="6"/>
      <c r="B43" s="2">
        <v>9</v>
      </c>
      <c r="C43" s="6"/>
      <c r="D43" s="7"/>
      <c r="E43" s="7"/>
      <c r="F43" s="7"/>
      <c r="G43" s="7"/>
      <c r="H43" s="7"/>
      <c r="I43" s="7"/>
      <c r="J43" s="6"/>
      <c r="K43" s="6"/>
      <c r="L43" s="6"/>
      <c r="M43" s="6"/>
      <c r="N43" s="6"/>
      <c r="O43" s="6"/>
      <c r="P43" s="8" t="str">
        <f>IF(A43="","",D43-H43-I43)</f>
        <v/>
      </c>
      <c r="Q43" s="8" t="str">
        <f>IF(A43="","",E43)</f>
        <v/>
      </c>
      <c r="R43" s="8" t="str">
        <f>IF(A43="","",F43)</f>
        <v/>
      </c>
      <c r="S43" s="8" t="str">
        <f>IF(A43="","",G43)</f>
        <v/>
      </c>
      <c r="T43" s="8" t="str">
        <f>IF(A43="","",SUM(P43:S43))</f>
        <v/>
      </c>
      <c r="U43" s="2" t="str">
        <f>IF(A43="","",IF(COUNTIF($A$2:$A$61,A43)=1,"ОК","ДУБЛЬ"))</f>
        <v/>
      </c>
      <c r="V43" s="2" t="str">
        <f>IF(A43="","",IF(J43="руб.","ОК","ПРОВЕРЬТЕ"))</f>
        <v/>
      </c>
      <c r="W43" s="2" t="str">
        <f>IF(A43="","",IF(AND(K43='Инструкция'!$B$4,L43='Инструкция'!$B$5,L43&lt;&gt;""),"ОК","ПРОВЕРЬТЕ"))</f>
        <v/>
      </c>
      <c r="X43" s="2" t="str">
        <f>IF(A43="","",IF(OR('Инструкция'!$B$4="Базисный",AND(N43="Без освобождений",'Инструкция'!$B$10="Без освобождений")),"ОК","ПРОВЕРЬТЕ"))</f>
        <v/>
      </c>
      <c r="Y43" s="2" t="str">
        <f>IF(A43="","",IF(AND(H43&gt;=0,I43&gt;=0,D43&gt;=SUM(H43:I43),OR(SUM(H43:I43)=0,B43=2),ABS(H43-SUMIFS($P$2:$P$61,$O$2:$O$61,A43,$B$2:$B$61,8))&lt;0.005,ABS(I43-SUMIFS($P$2:$P$61,$O$2:$O$61,A43,$B$2:$B$61,9))&lt;0.005),"ОК","ПРОВЕРЬТЕ"))</f>
        <v/>
      </c>
      <c r="Z43" s="2" t="str">
        <f>IF(A43="","",IF(O43="","ОК",IF(AND(COUNTIF($A$2:$A$61,O43)=1,OR(B43=8,B43=9)),"ОК","ПРОВЕРЬТЕ")))</f>
        <v/>
      </c>
      <c r="AA43" s="2" t="str">
        <f>IF(A43="","",IF(AND(C43&lt;&gt;"",M43&lt;&gt;"",T43&gt;=0),"ОК","ПРОВЕРЬТЕ"))</f>
        <v/>
      </c>
    </row>
    <row r="44" ht="42" customHeight="1" spans="1:27" x14ac:dyDescent="0.25">
      <c r="A44" s="6"/>
      <c r="B44" s="2">
        <v>9</v>
      </c>
      <c r="C44" s="6"/>
      <c r="D44" s="7"/>
      <c r="E44" s="7"/>
      <c r="F44" s="7"/>
      <c r="G44" s="7"/>
      <c r="H44" s="7"/>
      <c r="I44" s="7"/>
      <c r="J44" s="6"/>
      <c r="K44" s="6"/>
      <c r="L44" s="6"/>
      <c r="M44" s="6"/>
      <c r="N44" s="6"/>
      <c r="O44" s="6"/>
      <c r="P44" s="8" t="str">
        <f>IF(A44="","",D44-H44-I44)</f>
        <v/>
      </c>
      <c r="Q44" s="8" t="str">
        <f>IF(A44="","",E44)</f>
        <v/>
      </c>
      <c r="R44" s="8" t="str">
        <f>IF(A44="","",F44)</f>
        <v/>
      </c>
      <c r="S44" s="8" t="str">
        <f>IF(A44="","",G44)</f>
        <v/>
      </c>
      <c r="T44" s="8" t="str">
        <f>IF(A44="","",SUM(P44:S44))</f>
        <v/>
      </c>
      <c r="U44" s="2" t="str">
        <f>IF(A44="","",IF(COUNTIF($A$2:$A$61,A44)=1,"ОК","ДУБЛЬ"))</f>
        <v/>
      </c>
      <c r="V44" s="2" t="str">
        <f>IF(A44="","",IF(J44="руб.","ОК","ПРОВЕРЬТЕ"))</f>
        <v/>
      </c>
      <c r="W44" s="2" t="str">
        <f>IF(A44="","",IF(AND(K44='Инструкция'!$B$4,L44='Инструкция'!$B$5,L44&lt;&gt;""),"ОК","ПРОВЕРЬТЕ"))</f>
        <v/>
      </c>
      <c r="X44" s="2" t="str">
        <f>IF(A44="","",IF(OR('Инструкция'!$B$4="Базисный",AND(N44="Без освобождений",'Инструкция'!$B$10="Без освобождений")),"ОК","ПРОВЕРЬТЕ"))</f>
        <v/>
      </c>
      <c r="Y44" s="2" t="str">
        <f>IF(A44="","",IF(AND(H44&gt;=0,I44&gt;=0,D44&gt;=SUM(H44:I44),OR(SUM(H44:I44)=0,B44=2),ABS(H44-SUMIFS($P$2:$P$61,$O$2:$O$61,A44,$B$2:$B$61,8))&lt;0.005,ABS(I44-SUMIFS($P$2:$P$61,$O$2:$O$61,A44,$B$2:$B$61,9))&lt;0.005),"ОК","ПРОВЕРЬТЕ"))</f>
        <v/>
      </c>
      <c r="Z44" s="2" t="str">
        <f>IF(A44="","",IF(O44="","ОК",IF(AND(COUNTIF($A$2:$A$61,O44)=1,OR(B44=8,B44=9)),"ОК","ПРОВЕРЬТЕ")))</f>
        <v/>
      </c>
      <c r="AA44" s="2" t="str">
        <f>IF(A44="","",IF(AND(C44&lt;&gt;"",M44&lt;&gt;"",T44&gt;=0),"ОК","ПРОВЕРЬТЕ"))</f>
        <v/>
      </c>
    </row>
    <row r="45" ht="42" customHeight="1" spans="1:27" x14ac:dyDescent="0.25">
      <c r="A45" s="6"/>
      <c r="B45" s="2">
        <v>9</v>
      </c>
      <c r="C45" s="6"/>
      <c r="D45" s="7"/>
      <c r="E45" s="7"/>
      <c r="F45" s="7"/>
      <c r="G45" s="7"/>
      <c r="H45" s="7"/>
      <c r="I45" s="7"/>
      <c r="J45" s="6"/>
      <c r="K45" s="6"/>
      <c r="L45" s="6"/>
      <c r="M45" s="6"/>
      <c r="N45" s="6"/>
      <c r="O45" s="6"/>
      <c r="P45" s="8" t="str">
        <f>IF(A45="","",D45-H45-I45)</f>
        <v/>
      </c>
      <c r="Q45" s="8" t="str">
        <f>IF(A45="","",E45)</f>
        <v/>
      </c>
      <c r="R45" s="8" t="str">
        <f>IF(A45="","",F45)</f>
        <v/>
      </c>
      <c r="S45" s="8" t="str">
        <f>IF(A45="","",G45)</f>
        <v/>
      </c>
      <c r="T45" s="8" t="str">
        <f>IF(A45="","",SUM(P45:S45))</f>
        <v/>
      </c>
      <c r="U45" s="2" t="str">
        <f>IF(A45="","",IF(COUNTIF($A$2:$A$61,A45)=1,"ОК","ДУБЛЬ"))</f>
        <v/>
      </c>
      <c r="V45" s="2" t="str">
        <f>IF(A45="","",IF(J45="руб.","ОК","ПРОВЕРЬТЕ"))</f>
        <v/>
      </c>
      <c r="W45" s="2" t="str">
        <f>IF(A45="","",IF(AND(K45='Инструкция'!$B$4,L45='Инструкция'!$B$5,L45&lt;&gt;""),"ОК","ПРОВЕРЬТЕ"))</f>
        <v/>
      </c>
      <c r="X45" s="2" t="str">
        <f>IF(A45="","",IF(OR('Инструкция'!$B$4="Базисный",AND(N45="Без освобождений",'Инструкция'!$B$10="Без освобождений")),"ОК","ПРОВЕРЬТЕ"))</f>
        <v/>
      </c>
      <c r="Y45" s="2" t="str">
        <f>IF(A45="","",IF(AND(H45&gt;=0,I45&gt;=0,D45&gt;=SUM(H45:I45),OR(SUM(H45:I45)=0,B45=2),ABS(H45-SUMIFS($P$2:$P$61,$O$2:$O$61,A45,$B$2:$B$61,8))&lt;0.005,ABS(I45-SUMIFS($P$2:$P$61,$O$2:$O$61,A45,$B$2:$B$61,9))&lt;0.005),"ОК","ПРОВЕРЬТЕ"))</f>
        <v/>
      </c>
      <c r="Z45" s="2" t="str">
        <f>IF(A45="","",IF(O45="","ОК",IF(AND(COUNTIF($A$2:$A$61,O45)=1,OR(B45=8,B45=9)),"ОК","ПРОВЕРЬТЕ")))</f>
        <v/>
      </c>
      <c r="AA45" s="2" t="str">
        <f>IF(A45="","",IF(AND(C45&lt;&gt;"",M45&lt;&gt;"",T45&gt;=0),"ОК","ПРОВЕРЬТЕ"))</f>
        <v/>
      </c>
    </row>
    <row r="46" ht="42" customHeight="1" spans="1:27" x14ac:dyDescent="0.25">
      <c r="A46" s="6"/>
      <c r="B46" s="2">
        <v>9</v>
      </c>
      <c r="C46" s="6"/>
      <c r="D46" s="7"/>
      <c r="E46" s="7"/>
      <c r="F46" s="7"/>
      <c r="G46" s="7"/>
      <c r="H46" s="7"/>
      <c r="I46" s="7"/>
      <c r="J46" s="6"/>
      <c r="K46" s="6"/>
      <c r="L46" s="6"/>
      <c r="M46" s="6"/>
      <c r="N46" s="6"/>
      <c r="O46" s="6"/>
      <c r="P46" s="8" t="str">
        <f>IF(A46="","",D46-H46-I46)</f>
        <v/>
      </c>
      <c r="Q46" s="8" t="str">
        <f>IF(A46="","",E46)</f>
        <v/>
      </c>
      <c r="R46" s="8" t="str">
        <f>IF(A46="","",F46)</f>
        <v/>
      </c>
      <c r="S46" s="8" t="str">
        <f>IF(A46="","",G46)</f>
        <v/>
      </c>
      <c r="T46" s="8" t="str">
        <f>IF(A46="","",SUM(P46:S46))</f>
        <v/>
      </c>
      <c r="U46" s="2" t="str">
        <f>IF(A46="","",IF(COUNTIF($A$2:$A$61,A46)=1,"ОК","ДУБЛЬ"))</f>
        <v/>
      </c>
      <c r="V46" s="2" t="str">
        <f>IF(A46="","",IF(J46="руб.","ОК","ПРОВЕРЬТЕ"))</f>
        <v/>
      </c>
      <c r="W46" s="2" t="str">
        <f>IF(A46="","",IF(AND(K46='Инструкция'!$B$4,L46='Инструкция'!$B$5,L46&lt;&gt;""),"ОК","ПРОВЕРЬТЕ"))</f>
        <v/>
      </c>
      <c r="X46" s="2" t="str">
        <f>IF(A46="","",IF(OR('Инструкция'!$B$4="Базисный",AND(N46="Без освобождений",'Инструкция'!$B$10="Без освобождений")),"ОК","ПРОВЕРЬТЕ"))</f>
        <v/>
      </c>
      <c r="Y46" s="2" t="str">
        <f>IF(A46="","",IF(AND(H46&gt;=0,I46&gt;=0,D46&gt;=SUM(H46:I46),OR(SUM(H46:I46)=0,B46=2),ABS(H46-SUMIFS($P$2:$P$61,$O$2:$O$61,A46,$B$2:$B$61,8))&lt;0.005,ABS(I46-SUMIFS($P$2:$P$61,$O$2:$O$61,A46,$B$2:$B$61,9))&lt;0.005),"ОК","ПРОВЕРЬТЕ"))</f>
        <v/>
      </c>
      <c r="Z46" s="2" t="str">
        <f>IF(A46="","",IF(O46="","ОК",IF(AND(COUNTIF($A$2:$A$61,O46)=1,OR(B46=8,B46=9)),"ОК","ПРОВЕРЬТЕ")))</f>
        <v/>
      </c>
      <c r="AA46" s="2" t="str">
        <f>IF(A46="","",IF(AND(C46&lt;&gt;"",M46&lt;&gt;"",T46&gt;=0),"ОК","ПРОВЕРЬТЕ"))</f>
        <v/>
      </c>
    </row>
    <row r="47" ht="42" customHeight="1" spans="1:27" x14ac:dyDescent="0.25">
      <c r="A47" s="6"/>
      <c r="B47" s="2">
        <v>10</v>
      </c>
      <c r="C47" s="6"/>
      <c r="D47" s="7"/>
      <c r="E47" s="7"/>
      <c r="F47" s="7"/>
      <c r="G47" s="7"/>
      <c r="H47" s="7"/>
      <c r="I47" s="7"/>
      <c r="J47" s="6"/>
      <c r="K47" s="6"/>
      <c r="L47" s="6"/>
      <c r="M47" s="6"/>
      <c r="N47" s="6"/>
      <c r="O47" s="6"/>
      <c r="P47" s="8" t="str">
        <f>IF(A47="","",D47-H47-I47)</f>
        <v/>
      </c>
      <c r="Q47" s="8" t="str">
        <f>IF(A47="","",E47)</f>
        <v/>
      </c>
      <c r="R47" s="8" t="str">
        <f>IF(A47="","",F47)</f>
        <v/>
      </c>
      <c r="S47" s="8" t="str">
        <f>IF(A47="","",G47)</f>
        <v/>
      </c>
      <c r="T47" s="8" t="str">
        <f>IF(A47="","",SUM(P47:S47))</f>
        <v/>
      </c>
      <c r="U47" s="2" t="str">
        <f>IF(A47="","",IF(COUNTIF($A$2:$A$61,A47)=1,"ОК","ДУБЛЬ"))</f>
        <v/>
      </c>
      <c r="V47" s="2" t="str">
        <f>IF(A47="","",IF(J47="руб.","ОК","ПРОВЕРЬТЕ"))</f>
        <v/>
      </c>
      <c r="W47" s="2" t="str">
        <f>IF(A47="","",IF(AND(K47='Инструкция'!$B$4,L47='Инструкция'!$B$5,L47&lt;&gt;""),"ОК","ПРОВЕРЬТЕ"))</f>
        <v/>
      </c>
      <c r="X47" s="2" t="str">
        <f>IF(A47="","",IF(OR('Инструкция'!$B$4="Базисный",AND(N47="Без освобождений",'Инструкция'!$B$10="Без освобождений")),"ОК","ПРОВЕРЬТЕ"))</f>
        <v/>
      </c>
      <c r="Y47" s="2" t="str">
        <f>IF(A47="","",IF(AND(H47&gt;=0,I47&gt;=0,D47&gt;=SUM(H47:I47),OR(SUM(H47:I47)=0,B47=2),ABS(H47-SUMIFS($P$2:$P$61,$O$2:$O$61,A47,$B$2:$B$61,8))&lt;0.005,ABS(I47-SUMIFS($P$2:$P$61,$O$2:$O$61,A47,$B$2:$B$61,9))&lt;0.005),"ОК","ПРОВЕРЬТЕ"))</f>
        <v/>
      </c>
      <c r="Z47" s="2" t="str">
        <f>IF(A47="","",IF(O47="","ОК",IF(AND(COUNTIF($A$2:$A$61,O47)=1,OR(B47=8,B47=9)),"ОК","ПРОВЕРЬТЕ")))</f>
        <v/>
      </c>
      <c r="AA47" s="2" t="str">
        <f>IF(A47="","",IF(AND(C47&lt;&gt;"",M47&lt;&gt;"",T47&gt;=0),"ОК","ПРОВЕРЬТЕ"))</f>
        <v/>
      </c>
    </row>
    <row r="48" ht="42" customHeight="1" spans="1:27" x14ac:dyDescent="0.25">
      <c r="A48" s="6"/>
      <c r="B48" s="2">
        <v>10</v>
      </c>
      <c r="C48" s="6"/>
      <c r="D48" s="7"/>
      <c r="E48" s="7"/>
      <c r="F48" s="7"/>
      <c r="G48" s="7"/>
      <c r="H48" s="7"/>
      <c r="I48" s="7"/>
      <c r="J48" s="6"/>
      <c r="K48" s="6"/>
      <c r="L48" s="6"/>
      <c r="M48" s="6"/>
      <c r="N48" s="6"/>
      <c r="O48" s="6"/>
      <c r="P48" s="8" t="str">
        <f>IF(A48="","",D48-H48-I48)</f>
        <v/>
      </c>
      <c r="Q48" s="8" t="str">
        <f>IF(A48="","",E48)</f>
        <v/>
      </c>
      <c r="R48" s="8" t="str">
        <f>IF(A48="","",F48)</f>
        <v/>
      </c>
      <c r="S48" s="8" t="str">
        <f>IF(A48="","",G48)</f>
        <v/>
      </c>
      <c r="T48" s="8" t="str">
        <f>IF(A48="","",SUM(P48:S48))</f>
        <v/>
      </c>
      <c r="U48" s="2" t="str">
        <f>IF(A48="","",IF(COUNTIF($A$2:$A$61,A48)=1,"ОК","ДУБЛЬ"))</f>
        <v/>
      </c>
      <c r="V48" s="2" t="str">
        <f>IF(A48="","",IF(J48="руб.","ОК","ПРОВЕРЬТЕ"))</f>
        <v/>
      </c>
      <c r="W48" s="2" t="str">
        <f>IF(A48="","",IF(AND(K48='Инструкция'!$B$4,L48='Инструкция'!$B$5,L48&lt;&gt;""),"ОК","ПРОВЕРЬТЕ"))</f>
        <v/>
      </c>
      <c r="X48" s="2" t="str">
        <f>IF(A48="","",IF(OR('Инструкция'!$B$4="Базисный",AND(N48="Без освобождений",'Инструкция'!$B$10="Без освобождений")),"ОК","ПРОВЕРЬТЕ"))</f>
        <v/>
      </c>
      <c r="Y48" s="2" t="str">
        <f>IF(A48="","",IF(AND(H48&gt;=0,I48&gt;=0,D48&gt;=SUM(H48:I48),OR(SUM(H48:I48)=0,B48=2),ABS(H48-SUMIFS($P$2:$P$61,$O$2:$O$61,A48,$B$2:$B$61,8))&lt;0.005,ABS(I48-SUMIFS($P$2:$P$61,$O$2:$O$61,A48,$B$2:$B$61,9))&lt;0.005),"ОК","ПРОВЕРЬТЕ"))</f>
        <v/>
      </c>
      <c r="Z48" s="2" t="str">
        <f>IF(A48="","",IF(O48="","ОК",IF(AND(COUNTIF($A$2:$A$61,O48)=1,OR(B48=8,B48=9)),"ОК","ПРОВЕРЬТЕ")))</f>
        <v/>
      </c>
      <c r="AA48" s="2" t="str">
        <f>IF(A48="","",IF(AND(C48&lt;&gt;"",M48&lt;&gt;"",T48&gt;=0),"ОК","ПРОВЕРЬТЕ"))</f>
        <v/>
      </c>
    </row>
    <row r="49" ht="42" customHeight="1" spans="1:27" x14ac:dyDescent="0.25">
      <c r="A49" s="6"/>
      <c r="B49" s="2">
        <v>10</v>
      </c>
      <c r="C49" s="6"/>
      <c r="D49" s="7"/>
      <c r="E49" s="7"/>
      <c r="F49" s="7"/>
      <c r="G49" s="7"/>
      <c r="H49" s="7"/>
      <c r="I49" s="7"/>
      <c r="J49" s="6"/>
      <c r="K49" s="6"/>
      <c r="L49" s="6"/>
      <c r="M49" s="6"/>
      <c r="N49" s="6"/>
      <c r="O49" s="6"/>
      <c r="P49" s="8" t="str">
        <f>IF(A49="","",D49-H49-I49)</f>
        <v/>
      </c>
      <c r="Q49" s="8" t="str">
        <f>IF(A49="","",E49)</f>
        <v/>
      </c>
      <c r="R49" s="8" t="str">
        <f>IF(A49="","",F49)</f>
        <v/>
      </c>
      <c r="S49" s="8" t="str">
        <f>IF(A49="","",G49)</f>
        <v/>
      </c>
      <c r="T49" s="8" t="str">
        <f>IF(A49="","",SUM(P49:S49))</f>
        <v/>
      </c>
      <c r="U49" s="2" t="str">
        <f>IF(A49="","",IF(COUNTIF($A$2:$A$61,A49)=1,"ОК","ДУБЛЬ"))</f>
        <v/>
      </c>
      <c r="V49" s="2" t="str">
        <f>IF(A49="","",IF(J49="руб.","ОК","ПРОВЕРЬТЕ"))</f>
        <v/>
      </c>
      <c r="W49" s="2" t="str">
        <f>IF(A49="","",IF(AND(K49='Инструкция'!$B$4,L49='Инструкция'!$B$5,L49&lt;&gt;""),"ОК","ПРОВЕРЬТЕ"))</f>
        <v/>
      </c>
      <c r="X49" s="2" t="str">
        <f>IF(A49="","",IF(OR('Инструкция'!$B$4="Базисный",AND(N49="Без освобождений",'Инструкция'!$B$10="Без освобождений")),"ОК","ПРОВЕРЬТЕ"))</f>
        <v/>
      </c>
      <c r="Y49" s="2" t="str">
        <f>IF(A49="","",IF(AND(H49&gt;=0,I49&gt;=0,D49&gt;=SUM(H49:I49),OR(SUM(H49:I49)=0,B49=2),ABS(H49-SUMIFS($P$2:$P$61,$O$2:$O$61,A49,$B$2:$B$61,8))&lt;0.005,ABS(I49-SUMIFS($P$2:$P$61,$O$2:$O$61,A49,$B$2:$B$61,9))&lt;0.005),"ОК","ПРОВЕРЬТЕ"))</f>
        <v/>
      </c>
      <c r="Z49" s="2" t="str">
        <f>IF(A49="","",IF(O49="","ОК",IF(AND(COUNTIF($A$2:$A$61,O49)=1,OR(B49=8,B49=9)),"ОК","ПРОВЕРЬТЕ")))</f>
        <v/>
      </c>
      <c r="AA49" s="2" t="str">
        <f>IF(A49="","",IF(AND(C49&lt;&gt;"",M49&lt;&gt;"",T49&gt;=0),"ОК","ПРОВЕРЬТЕ"))</f>
        <v/>
      </c>
    </row>
    <row r="50" ht="42" customHeight="1" spans="1:27" x14ac:dyDescent="0.25">
      <c r="A50" s="6"/>
      <c r="B50" s="2">
        <v>10</v>
      </c>
      <c r="C50" s="6"/>
      <c r="D50" s="7"/>
      <c r="E50" s="7"/>
      <c r="F50" s="7"/>
      <c r="G50" s="7"/>
      <c r="H50" s="7"/>
      <c r="I50" s="7"/>
      <c r="J50" s="6"/>
      <c r="K50" s="6"/>
      <c r="L50" s="6"/>
      <c r="M50" s="6"/>
      <c r="N50" s="6"/>
      <c r="O50" s="6"/>
      <c r="P50" s="8" t="str">
        <f>IF(A50="","",D50-H50-I50)</f>
        <v/>
      </c>
      <c r="Q50" s="8" t="str">
        <f>IF(A50="","",E50)</f>
        <v/>
      </c>
      <c r="R50" s="8" t="str">
        <f>IF(A50="","",F50)</f>
        <v/>
      </c>
      <c r="S50" s="8" t="str">
        <f>IF(A50="","",G50)</f>
        <v/>
      </c>
      <c r="T50" s="8" t="str">
        <f>IF(A50="","",SUM(P50:S50))</f>
        <v/>
      </c>
      <c r="U50" s="2" t="str">
        <f>IF(A50="","",IF(COUNTIF($A$2:$A$61,A50)=1,"ОК","ДУБЛЬ"))</f>
        <v/>
      </c>
      <c r="V50" s="2" t="str">
        <f>IF(A50="","",IF(J50="руб.","ОК","ПРОВЕРЬТЕ"))</f>
        <v/>
      </c>
      <c r="W50" s="2" t="str">
        <f>IF(A50="","",IF(AND(K50='Инструкция'!$B$4,L50='Инструкция'!$B$5,L50&lt;&gt;""),"ОК","ПРОВЕРЬТЕ"))</f>
        <v/>
      </c>
      <c r="X50" s="2" t="str">
        <f>IF(A50="","",IF(OR('Инструкция'!$B$4="Базисный",AND(N50="Без освобождений",'Инструкция'!$B$10="Без освобождений")),"ОК","ПРОВЕРЬТЕ"))</f>
        <v/>
      </c>
      <c r="Y50" s="2" t="str">
        <f>IF(A50="","",IF(AND(H50&gt;=0,I50&gt;=0,D50&gt;=SUM(H50:I50),OR(SUM(H50:I50)=0,B50=2),ABS(H50-SUMIFS($P$2:$P$61,$O$2:$O$61,A50,$B$2:$B$61,8))&lt;0.005,ABS(I50-SUMIFS($P$2:$P$61,$O$2:$O$61,A50,$B$2:$B$61,9))&lt;0.005),"ОК","ПРОВЕРЬТЕ"))</f>
        <v/>
      </c>
      <c r="Z50" s="2" t="str">
        <f>IF(A50="","",IF(O50="","ОК",IF(AND(COUNTIF($A$2:$A$61,O50)=1,OR(B50=8,B50=9)),"ОК","ПРОВЕРЬТЕ")))</f>
        <v/>
      </c>
      <c r="AA50" s="2" t="str">
        <f>IF(A50="","",IF(AND(C50&lt;&gt;"",M50&lt;&gt;"",T50&gt;=0),"ОК","ПРОВЕРЬТЕ"))</f>
        <v/>
      </c>
    </row>
    <row r="51" ht="42" customHeight="1" spans="1:27" x14ac:dyDescent="0.25">
      <c r="A51" s="6"/>
      <c r="B51" s="2">
        <v>10</v>
      </c>
      <c r="C51" s="6"/>
      <c r="D51" s="7"/>
      <c r="E51" s="7"/>
      <c r="F51" s="7"/>
      <c r="G51" s="7"/>
      <c r="H51" s="7"/>
      <c r="I51" s="7"/>
      <c r="J51" s="6"/>
      <c r="K51" s="6"/>
      <c r="L51" s="6"/>
      <c r="M51" s="6"/>
      <c r="N51" s="6"/>
      <c r="O51" s="6"/>
      <c r="P51" s="8" t="str">
        <f>IF(A51="","",D51-H51-I51)</f>
        <v/>
      </c>
      <c r="Q51" s="8" t="str">
        <f>IF(A51="","",E51)</f>
        <v/>
      </c>
      <c r="R51" s="8" t="str">
        <f>IF(A51="","",F51)</f>
        <v/>
      </c>
      <c r="S51" s="8" t="str">
        <f>IF(A51="","",G51)</f>
        <v/>
      </c>
      <c r="T51" s="8" t="str">
        <f>IF(A51="","",SUM(P51:S51))</f>
        <v/>
      </c>
      <c r="U51" s="2" t="str">
        <f>IF(A51="","",IF(COUNTIF($A$2:$A$61,A51)=1,"ОК","ДУБЛЬ"))</f>
        <v/>
      </c>
      <c r="V51" s="2" t="str">
        <f>IF(A51="","",IF(J51="руб.","ОК","ПРОВЕРЬТЕ"))</f>
        <v/>
      </c>
      <c r="W51" s="2" t="str">
        <f>IF(A51="","",IF(AND(K51='Инструкция'!$B$4,L51='Инструкция'!$B$5,L51&lt;&gt;""),"ОК","ПРОВЕРЬТЕ"))</f>
        <v/>
      </c>
      <c r="X51" s="2" t="str">
        <f>IF(A51="","",IF(OR('Инструкция'!$B$4="Базисный",AND(N51="Без освобождений",'Инструкция'!$B$10="Без освобождений")),"ОК","ПРОВЕРЬТЕ"))</f>
        <v/>
      </c>
      <c r="Y51" s="2" t="str">
        <f>IF(A51="","",IF(AND(H51&gt;=0,I51&gt;=0,D51&gt;=SUM(H51:I51),OR(SUM(H51:I51)=0,B51=2),ABS(H51-SUMIFS($P$2:$P$61,$O$2:$O$61,A51,$B$2:$B$61,8))&lt;0.005,ABS(I51-SUMIFS($P$2:$P$61,$O$2:$O$61,A51,$B$2:$B$61,9))&lt;0.005),"ОК","ПРОВЕРЬТЕ"))</f>
        <v/>
      </c>
      <c r="Z51" s="2" t="str">
        <f>IF(A51="","",IF(O51="","ОК",IF(AND(COUNTIF($A$2:$A$61,O51)=1,OR(B51=8,B51=9)),"ОК","ПРОВЕРЬТЕ")))</f>
        <v/>
      </c>
      <c r="AA51" s="2" t="str">
        <f>IF(A51="","",IF(AND(C51&lt;&gt;"",M51&lt;&gt;"",T51&gt;=0),"ОК","ПРОВЕРЬТЕ"))</f>
        <v/>
      </c>
    </row>
    <row r="52" ht="42" customHeight="1" spans="1:27" x14ac:dyDescent="0.25">
      <c r="A52" s="6"/>
      <c r="B52" s="2">
        <v>11</v>
      </c>
      <c r="C52" s="6"/>
      <c r="D52" s="7"/>
      <c r="E52" s="7"/>
      <c r="F52" s="7"/>
      <c r="G52" s="7"/>
      <c r="H52" s="7"/>
      <c r="I52" s="7"/>
      <c r="J52" s="6"/>
      <c r="K52" s="6"/>
      <c r="L52" s="6"/>
      <c r="M52" s="6"/>
      <c r="N52" s="6"/>
      <c r="O52" s="6"/>
      <c r="P52" s="8" t="str">
        <f>IF(A52="","",D52-H52-I52)</f>
        <v/>
      </c>
      <c r="Q52" s="8" t="str">
        <f>IF(A52="","",E52)</f>
        <v/>
      </c>
      <c r="R52" s="8" t="str">
        <f>IF(A52="","",F52)</f>
        <v/>
      </c>
      <c r="S52" s="8" t="str">
        <f>IF(A52="","",G52)</f>
        <v/>
      </c>
      <c r="T52" s="8" t="str">
        <f>IF(A52="","",SUM(P52:S52))</f>
        <v/>
      </c>
      <c r="U52" s="2" t="str">
        <f>IF(A52="","",IF(COUNTIF($A$2:$A$61,A52)=1,"ОК","ДУБЛЬ"))</f>
        <v/>
      </c>
      <c r="V52" s="2" t="str">
        <f>IF(A52="","",IF(J52="руб.","ОК","ПРОВЕРЬТЕ"))</f>
        <v/>
      </c>
      <c r="W52" s="2" t="str">
        <f>IF(A52="","",IF(AND(K52='Инструкция'!$B$4,L52='Инструкция'!$B$5,L52&lt;&gt;""),"ОК","ПРОВЕРЬТЕ"))</f>
        <v/>
      </c>
      <c r="X52" s="2" t="str">
        <f>IF(A52="","",IF(OR('Инструкция'!$B$4="Базисный",AND(N52="Без освобождений",'Инструкция'!$B$10="Без освобождений")),"ОК","ПРОВЕРЬТЕ"))</f>
        <v/>
      </c>
      <c r="Y52" s="2" t="str">
        <f>IF(A52="","",IF(AND(H52&gt;=0,I52&gt;=0,D52&gt;=SUM(H52:I52),OR(SUM(H52:I52)=0,B52=2),ABS(H52-SUMIFS($P$2:$P$61,$O$2:$O$61,A52,$B$2:$B$61,8))&lt;0.005,ABS(I52-SUMIFS($P$2:$P$61,$O$2:$O$61,A52,$B$2:$B$61,9))&lt;0.005),"ОК","ПРОВЕРЬТЕ"))</f>
        <v/>
      </c>
      <c r="Z52" s="2" t="str">
        <f>IF(A52="","",IF(O52="","ОК",IF(AND(COUNTIF($A$2:$A$61,O52)=1,OR(B52=8,B52=9)),"ОК","ПРОВЕРЬТЕ")))</f>
        <v/>
      </c>
      <c r="AA52" s="2" t="str">
        <f>IF(A52="","",IF(AND(C52&lt;&gt;"",M52&lt;&gt;"",T52&gt;=0),"ОК","ПРОВЕРЬТЕ"))</f>
        <v/>
      </c>
    </row>
    <row r="53" ht="42" customHeight="1" spans="1:27" x14ac:dyDescent="0.25">
      <c r="A53" s="6"/>
      <c r="B53" s="2">
        <v>11</v>
      </c>
      <c r="C53" s="6"/>
      <c r="D53" s="7"/>
      <c r="E53" s="7"/>
      <c r="F53" s="7"/>
      <c r="G53" s="7"/>
      <c r="H53" s="7"/>
      <c r="I53" s="7"/>
      <c r="J53" s="6"/>
      <c r="K53" s="6"/>
      <c r="L53" s="6"/>
      <c r="M53" s="6"/>
      <c r="N53" s="6"/>
      <c r="O53" s="6"/>
      <c r="P53" s="8" t="str">
        <f>IF(A53="","",D53-H53-I53)</f>
        <v/>
      </c>
      <c r="Q53" s="8" t="str">
        <f>IF(A53="","",E53)</f>
        <v/>
      </c>
      <c r="R53" s="8" t="str">
        <f>IF(A53="","",F53)</f>
        <v/>
      </c>
      <c r="S53" s="8" t="str">
        <f>IF(A53="","",G53)</f>
        <v/>
      </c>
      <c r="T53" s="8" t="str">
        <f>IF(A53="","",SUM(P53:S53))</f>
        <v/>
      </c>
      <c r="U53" s="2" t="str">
        <f>IF(A53="","",IF(COUNTIF($A$2:$A$61,A53)=1,"ОК","ДУБЛЬ"))</f>
        <v/>
      </c>
      <c r="V53" s="2" t="str">
        <f>IF(A53="","",IF(J53="руб.","ОК","ПРОВЕРЬТЕ"))</f>
        <v/>
      </c>
      <c r="W53" s="2" t="str">
        <f>IF(A53="","",IF(AND(K53='Инструкция'!$B$4,L53='Инструкция'!$B$5,L53&lt;&gt;""),"ОК","ПРОВЕРЬТЕ"))</f>
        <v/>
      </c>
      <c r="X53" s="2" t="str">
        <f>IF(A53="","",IF(OR('Инструкция'!$B$4="Базисный",AND(N53="Без освобождений",'Инструкция'!$B$10="Без освобождений")),"ОК","ПРОВЕРЬТЕ"))</f>
        <v/>
      </c>
      <c r="Y53" s="2" t="str">
        <f>IF(A53="","",IF(AND(H53&gt;=0,I53&gt;=0,D53&gt;=SUM(H53:I53),OR(SUM(H53:I53)=0,B53=2),ABS(H53-SUMIFS($P$2:$P$61,$O$2:$O$61,A53,$B$2:$B$61,8))&lt;0.005,ABS(I53-SUMIFS($P$2:$P$61,$O$2:$O$61,A53,$B$2:$B$61,9))&lt;0.005),"ОК","ПРОВЕРЬТЕ"))</f>
        <v/>
      </c>
      <c r="Z53" s="2" t="str">
        <f>IF(A53="","",IF(O53="","ОК",IF(AND(COUNTIF($A$2:$A$61,O53)=1,OR(B53=8,B53=9)),"ОК","ПРОВЕРЬТЕ")))</f>
        <v/>
      </c>
      <c r="AA53" s="2" t="str">
        <f>IF(A53="","",IF(AND(C53&lt;&gt;"",M53&lt;&gt;"",T53&gt;=0),"ОК","ПРОВЕРЬТЕ"))</f>
        <v/>
      </c>
    </row>
    <row r="54" ht="42" customHeight="1" spans="1:27" x14ac:dyDescent="0.25">
      <c r="A54" s="6"/>
      <c r="B54" s="2">
        <v>11</v>
      </c>
      <c r="C54" s="6"/>
      <c r="D54" s="7"/>
      <c r="E54" s="7"/>
      <c r="F54" s="7"/>
      <c r="G54" s="7"/>
      <c r="H54" s="7"/>
      <c r="I54" s="7"/>
      <c r="J54" s="6"/>
      <c r="K54" s="6"/>
      <c r="L54" s="6"/>
      <c r="M54" s="6"/>
      <c r="N54" s="6"/>
      <c r="O54" s="6"/>
      <c r="P54" s="8" t="str">
        <f>IF(A54="","",D54-H54-I54)</f>
        <v/>
      </c>
      <c r="Q54" s="8" t="str">
        <f>IF(A54="","",E54)</f>
        <v/>
      </c>
      <c r="R54" s="8" t="str">
        <f>IF(A54="","",F54)</f>
        <v/>
      </c>
      <c r="S54" s="8" t="str">
        <f>IF(A54="","",G54)</f>
        <v/>
      </c>
      <c r="T54" s="8" t="str">
        <f>IF(A54="","",SUM(P54:S54))</f>
        <v/>
      </c>
      <c r="U54" s="2" t="str">
        <f>IF(A54="","",IF(COUNTIF($A$2:$A$61,A54)=1,"ОК","ДУБЛЬ"))</f>
        <v/>
      </c>
      <c r="V54" s="2" t="str">
        <f>IF(A54="","",IF(J54="руб.","ОК","ПРОВЕРЬТЕ"))</f>
        <v/>
      </c>
      <c r="W54" s="2" t="str">
        <f>IF(A54="","",IF(AND(K54='Инструкция'!$B$4,L54='Инструкция'!$B$5,L54&lt;&gt;""),"ОК","ПРОВЕРЬТЕ"))</f>
        <v/>
      </c>
      <c r="X54" s="2" t="str">
        <f>IF(A54="","",IF(OR('Инструкция'!$B$4="Базисный",AND(N54="Без освобождений",'Инструкция'!$B$10="Без освобождений")),"ОК","ПРОВЕРЬТЕ"))</f>
        <v/>
      </c>
      <c r="Y54" s="2" t="str">
        <f>IF(A54="","",IF(AND(H54&gt;=0,I54&gt;=0,D54&gt;=SUM(H54:I54),OR(SUM(H54:I54)=0,B54=2),ABS(H54-SUMIFS($P$2:$P$61,$O$2:$O$61,A54,$B$2:$B$61,8))&lt;0.005,ABS(I54-SUMIFS($P$2:$P$61,$O$2:$O$61,A54,$B$2:$B$61,9))&lt;0.005),"ОК","ПРОВЕРЬТЕ"))</f>
        <v/>
      </c>
      <c r="Z54" s="2" t="str">
        <f>IF(A54="","",IF(O54="","ОК",IF(AND(COUNTIF($A$2:$A$61,O54)=1,OR(B54=8,B54=9)),"ОК","ПРОВЕРЬТЕ")))</f>
        <v/>
      </c>
      <c r="AA54" s="2" t="str">
        <f>IF(A54="","",IF(AND(C54&lt;&gt;"",M54&lt;&gt;"",T54&gt;=0),"ОК","ПРОВЕРЬТЕ"))</f>
        <v/>
      </c>
    </row>
    <row r="55" ht="42" customHeight="1" spans="1:27" x14ac:dyDescent="0.25">
      <c r="A55" s="6"/>
      <c r="B55" s="2">
        <v>11</v>
      </c>
      <c r="C55" s="6"/>
      <c r="D55" s="7"/>
      <c r="E55" s="7"/>
      <c r="F55" s="7"/>
      <c r="G55" s="7"/>
      <c r="H55" s="7"/>
      <c r="I55" s="7"/>
      <c r="J55" s="6"/>
      <c r="K55" s="6"/>
      <c r="L55" s="6"/>
      <c r="M55" s="6"/>
      <c r="N55" s="6"/>
      <c r="O55" s="6"/>
      <c r="P55" s="8" t="str">
        <f>IF(A55="","",D55-H55-I55)</f>
        <v/>
      </c>
      <c r="Q55" s="8" t="str">
        <f>IF(A55="","",E55)</f>
        <v/>
      </c>
      <c r="R55" s="8" t="str">
        <f>IF(A55="","",F55)</f>
        <v/>
      </c>
      <c r="S55" s="8" t="str">
        <f>IF(A55="","",G55)</f>
        <v/>
      </c>
      <c r="T55" s="8" t="str">
        <f>IF(A55="","",SUM(P55:S55))</f>
        <v/>
      </c>
      <c r="U55" s="2" t="str">
        <f>IF(A55="","",IF(COUNTIF($A$2:$A$61,A55)=1,"ОК","ДУБЛЬ"))</f>
        <v/>
      </c>
      <c r="V55" s="2" t="str">
        <f>IF(A55="","",IF(J55="руб.","ОК","ПРОВЕРЬТЕ"))</f>
        <v/>
      </c>
      <c r="W55" s="2" t="str">
        <f>IF(A55="","",IF(AND(K55='Инструкция'!$B$4,L55='Инструкция'!$B$5,L55&lt;&gt;""),"ОК","ПРОВЕРЬТЕ"))</f>
        <v/>
      </c>
      <c r="X55" s="2" t="str">
        <f>IF(A55="","",IF(OR('Инструкция'!$B$4="Базисный",AND(N55="Без освобождений",'Инструкция'!$B$10="Без освобождений")),"ОК","ПРОВЕРЬТЕ"))</f>
        <v/>
      </c>
      <c r="Y55" s="2" t="str">
        <f>IF(A55="","",IF(AND(H55&gt;=0,I55&gt;=0,D55&gt;=SUM(H55:I55),OR(SUM(H55:I55)=0,B55=2),ABS(H55-SUMIFS($P$2:$P$61,$O$2:$O$61,A55,$B$2:$B$61,8))&lt;0.005,ABS(I55-SUMIFS($P$2:$P$61,$O$2:$O$61,A55,$B$2:$B$61,9))&lt;0.005),"ОК","ПРОВЕРЬТЕ"))</f>
        <v/>
      </c>
      <c r="Z55" s="2" t="str">
        <f>IF(A55="","",IF(O55="","ОК",IF(AND(COUNTIF($A$2:$A$61,O55)=1,OR(B55=8,B55=9)),"ОК","ПРОВЕРЬТЕ")))</f>
        <v/>
      </c>
      <c r="AA55" s="2" t="str">
        <f>IF(A55="","",IF(AND(C55&lt;&gt;"",M55&lt;&gt;"",T55&gt;=0),"ОК","ПРОВЕРЬТЕ"))</f>
        <v/>
      </c>
    </row>
    <row r="56" ht="42" customHeight="1" spans="1:27" x14ac:dyDescent="0.25">
      <c r="A56" s="6"/>
      <c r="B56" s="2">
        <v>11</v>
      </c>
      <c r="C56" s="6"/>
      <c r="D56" s="7"/>
      <c r="E56" s="7"/>
      <c r="F56" s="7"/>
      <c r="G56" s="7"/>
      <c r="H56" s="7"/>
      <c r="I56" s="7"/>
      <c r="J56" s="6"/>
      <c r="K56" s="6"/>
      <c r="L56" s="6"/>
      <c r="M56" s="6"/>
      <c r="N56" s="6"/>
      <c r="O56" s="6"/>
      <c r="P56" s="8" t="str">
        <f>IF(A56="","",D56-H56-I56)</f>
        <v/>
      </c>
      <c r="Q56" s="8" t="str">
        <f>IF(A56="","",E56)</f>
        <v/>
      </c>
      <c r="R56" s="8" t="str">
        <f>IF(A56="","",F56)</f>
        <v/>
      </c>
      <c r="S56" s="8" t="str">
        <f>IF(A56="","",G56)</f>
        <v/>
      </c>
      <c r="T56" s="8" t="str">
        <f>IF(A56="","",SUM(P56:S56))</f>
        <v/>
      </c>
      <c r="U56" s="2" t="str">
        <f>IF(A56="","",IF(COUNTIF($A$2:$A$61,A56)=1,"ОК","ДУБЛЬ"))</f>
        <v/>
      </c>
      <c r="V56" s="2" t="str">
        <f>IF(A56="","",IF(J56="руб.","ОК","ПРОВЕРЬТЕ"))</f>
        <v/>
      </c>
      <c r="W56" s="2" t="str">
        <f>IF(A56="","",IF(AND(K56='Инструкция'!$B$4,L56='Инструкция'!$B$5,L56&lt;&gt;""),"ОК","ПРОВЕРЬТЕ"))</f>
        <v/>
      </c>
      <c r="X56" s="2" t="str">
        <f>IF(A56="","",IF(OR('Инструкция'!$B$4="Базисный",AND(N56="Без освобождений",'Инструкция'!$B$10="Без освобождений")),"ОК","ПРОВЕРЬТЕ"))</f>
        <v/>
      </c>
      <c r="Y56" s="2" t="str">
        <f>IF(A56="","",IF(AND(H56&gt;=0,I56&gt;=0,D56&gt;=SUM(H56:I56),OR(SUM(H56:I56)=0,B56=2),ABS(H56-SUMIFS($P$2:$P$61,$O$2:$O$61,A56,$B$2:$B$61,8))&lt;0.005,ABS(I56-SUMIFS($P$2:$P$61,$O$2:$O$61,A56,$B$2:$B$61,9))&lt;0.005),"ОК","ПРОВЕРЬТЕ"))</f>
        <v/>
      </c>
      <c r="Z56" s="2" t="str">
        <f>IF(A56="","",IF(O56="","ОК",IF(AND(COUNTIF($A$2:$A$61,O56)=1,OR(B56=8,B56=9)),"ОК","ПРОВЕРЬТЕ")))</f>
        <v/>
      </c>
      <c r="AA56" s="2" t="str">
        <f>IF(A56="","",IF(AND(C56&lt;&gt;"",M56&lt;&gt;"",T56&gt;=0),"ОК","ПРОВЕРЬТЕ"))</f>
        <v/>
      </c>
    </row>
    <row r="57" ht="42" customHeight="1" spans="1:27" x14ac:dyDescent="0.25">
      <c r="A57" s="6"/>
      <c r="B57" s="2">
        <v>12</v>
      </c>
      <c r="C57" s="6"/>
      <c r="D57" s="7"/>
      <c r="E57" s="7"/>
      <c r="F57" s="7"/>
      <c r="G57" s="7"/>
      <c r="H57" s="7"/>
      <c r="I57" s="7"/>
      <c r="J57" s="6"/>
      <c r="K57" s="6"/>
      <c r="L57" s="6"/>
      <c r="M57" s="6"/>
      <c r="N57" s="6"/>
      <c r="O57" s="6"/>
      <c r="P57" s="8" t="str">
        <f>IF(A57="","",D57-H57-I57)</f>
        <v/>
      </c>
      <c r="Q57" s="8" t="str">
        <f>IF(A57="","",E57)</f>
        <v/>
      </c>
      <c r="R57" s="8" t="str">
        <f>IF(A57="","",F57)</f>
        <v/>
      </c>
      <c r="S57" s="8" t="str">
        <f>IF(A57="","",G57)</f>
        <v/>
      </c>
      <c r="T57" s="8" t="str">
        <f>IF(A57="","",SUM(P57:S57))</f>
        <v/>
      </c>
      <c r="U57" s="2" t="str">
        <f>IF(A57="","",IF(COUNTIF($A$2:$A$61,A57)=1,"ОК","ДУБЛЬ"))</f>
        <v/>
      </c>
      <c r="V57" s="2" t="str">
        <f>IF(A57="","",IF(J57="руб.","ОК","ПРОВЕРЬТЕ"))</f>
        <v/>
      </c>
      <c r="W57" s="2" t="str">
        <f>IF(A57="","",IF(AND(K57='Инструкция'!$B$4,L57='Инструкция'!$B$5,L57&lt;&gt;""),"ОК","ПРОВЕРЬТЕ"))</f>
        <v/>
      </c>
      <c r="X57" s="2" t="str">
        <f>IF(A57="","",IF(OR('Инструкция'!$B$4="Базисный",AND(N57="Без освобождений",'Инструкция'!$B$10="Без освобождений")),"ОК","ПРОВЕРЬТЕ"))</f>
        <v/>
      </c>
      <c r="Y57" s="2" t="str">
        <f>IF(A57="","",IF(AND(H57&gt;=0,I57&gt;=0,D57&gt;=SUM(H57:I57),OR(SUM(H57:I57)=0,B57=2),ABS(H57-SUMIFS($P$2:$P$61,$O$2:$O$61,A57,$B$2:$B$61,8))&lt;0.005,ABS(I57-SUMIFS($P$2:$P$61,$O$2:$O$61,A57,$B$2:$B$61,9))&lt;0.005),"ОК","ПРОВЕРЬТЕ"))</f>
        <v/>
      </c>
      <c r="Z57" s="2" t="str">
        <f>IF(A57="","",IF(O57="","ОК",IF(AND(COUNTIF($A$2:$A$61,O57)=1,OR(B57=8,B57=9)),"ОК","ПРОВЕРЬТЕ")))</f>
        <v/>
      </c>
      <c r="AA57" s="2" t="str">
        <f>IF(A57="","",IF(AND(C57&lt;&gt;"",M57&lt;&gt;"",T57&gt;=0),"ОК","ПРОВЕРЬТЕ"))</f>
        <v/>
      </c>
    </row>
    <row r="58" ht="42" customHeight="1" spans="1:27" x14ac:dyDescent="0.25">
      <c r="A58" s="6"/>
      <c r="B58" s="2">
        <v>12</v>
      </c>
      <c r="C58" s="6"/>
      <c r="D58" s="7"/>
      <c r="E58" s="7"/>
      <c r="F58" s="7"/>
      <c r="G58" s="7"/>
      <c r="H58" s="7"/>
      <c r="I58" s="7"/>
      <c r="J58" s="6"/>
      <c r="K58" s="6"/>
      <c r="L58" s="6"/>
      <c r="M58" s="6"/>
      <c r="N58" s="6"/>
      <c r="O58" s="6"/>
      <c r="P58" s="8" t="str">
        <f>IF(A58="","",D58-H58-I58)</f>
        <v/>
      </c>
      <c r="Q58" s="8" t="str">
        <f>IF(A58="","",E58)</f>
        <v/>
      </c>
      <c r="R58" s="8" t="str">
        <f>IF(A58="","",F58)</f>
        <v/>
      </c>
      <c r="S58" s="8" t="str">
        <f>IF(A58="","",G58)</f>
        <v/>
      </c>
      <c r="T58" s="8" t="str">
        <f>IF(A58="","",SUM(P58:S58))</f>
        <v/>
      </c>
      <c r="U58" s="2" t="str">
        <f>IF(A58="","",IF(COUNTIF($A$2:$A$61,A58)=1,"ОК","ДУБЛЬ"))</f>
        <v/>
      </c>
      <c r="V58" s="2" t="str">
        <f>IF(A58="","",IF(J58="руб.","ОК","ПРОВЕРЬТЕ"))</f>
        <v/>
      </c>
      <c r="W58" s="2" t="str">
        <f>IF(A58="","",IF(AND(K58='Инструкция'!$B$4,L58='Инструкция'!$B$5,L58&lt;&gt;""),"ОК","ПРОВЕРЬТЕ"))</f>
        <v/>
      </c>
      <c r="X58" s="2" t="str">
        <f>IF(A58="","",IF(OR('Инструкция'!$B$4="Базисный",AND(N58="Без освобождений",'Инструкция'!$B$10="Без освобождений")),"ОК","ПРОВЕРЬТЕ"))</f>
        <v/>
      </c>
      <c r="Y58" s="2" t="str">
        <f>IF(A58="","",IF(AND(H58&gt;=0,I58&gt;=0,D58&gt;=SUM(H58:I58),OR(SUM(H58:I58)=0,B58=2),ABS(H58-SUMIFS($P$2:$P$61,$O$2:$O$61,A58,$B$2:$B$61,8))&lt;0.005,ABS(I58-SUMIFS($P$2:$P$61,$O$2:$O$61,A58,$B$2:$B$61,9))&lt;0.005),"ОК","ПРОВЕРЬТЕ"))</f>
        <v/>
      </c>
      <c r="Z58" s="2" t="str">
        <f>IF(A58="","",IF(O58="","ОК",IF(AND(COUNTIF($A$2:$A$61,O58)=1,OR(B58=8,B58=9)),"ОК","ПРОВЕРЬТЕ")))</f>
        <v/>
      </c>
      <c r="AA58" s="2" t="str">
        <f>IF(A58="","",IF(AND(C58&lt;&gt;"",M58&lt;&gt;"",T58&gt;=0),"ОК","ПРОВЕРЬТЕ"))</f>
        <v/>
      </c>
    </row>
    <row r="59" ht="42" customHeight="1" spans="1:27" x14ac:dyDescent="0.25">
      <c r="A59" s="6"/>
      <c r="B59" s="2">
        <v>12</v>
      </c>
      <c r="C59" s="6"/>
      <c r="D59" s="7"/>
      <c r="E59" s="7"/>
      <c r="F59" s="7"/>
      <c r="G59" s="7"/>
      <c r="H59" s="7"/>
      <c r="I59" s="7"/>
      <c r="J59" s="6"/>
      <c r="K59" s="6"/>
      <c r="L59" s="6"/>
      <c r="M59" s="6"/>
      <c r="N59" s="6"/>
      <c r="O59" s="6"/>
      <c r="P59" s="8" t="str">
        <f>IF(A59="","",D59-H59-I59)</f>
        <v/>
      </c>
      <c r="Q59" s="8" t="str">
        <f>IF(A59="","",E59)</f>
        <v/>
      </c>
      <c r="R59" s="8" t="str">
        <f>IF(A59="","",F59)</f>
        <v/>
      </c>
      <c r="S59" s="8" t="str">
        <f>IF(A59="","",G59)</f>
        <v/>
      </c>
      <c r="T59" s="8" t="str">
        <f>IF(A59="","",SUM(P59:S59))</f>
        <v/>
      </c>
      <c r="U59" s="2" t="str">
        <f>IF(A59="","",IF(COUNTIF($A$2:$A$61,A59)=1,"ОК","ДУБЛЬ"))</f>
        <v/>
      </c>
      <c r="V59" s="2" t="str">
        <f>IF(A59="","",IF(J59="руб.","ОК","ПРОВЕРЬТЕ"))</f>
        <v/>
      </c>
      <c r="W59" s="2" t="str">
        <f>IF(A59="","",IF(AND(K59='Инструкция'!$B$4,L59='Инструкция'!$B$5,L59&lt;&gt;""),"ОК","ПРОВЕРЬТЕ"))</f>
        <v/>
      </c>
      <c r="X59" s="2" t="str">
        <f>IF(A59="","",IF(OR('Инструкция'!$B$4="Базисный",AND(N59="Без освобождений",'Инструкция'!$B$10="Без освобождений")),"ОК","ПРОВЕРЬТЕ"))</f>
        <v/>
      </c>
      <c r="Y59" s="2" t="str">
        <f>IF(A59="","",IF(AND(H59&gt;=0,I59&gt;=0,D59&gt;=SUM(H59:I59),OR(SUM(H59:I59)=0,B59=2),ABS(H59-SUMIFS($P$2:$P$61,$O$2:$O$61,A59,$B$2:$B$61,8))&lt;0.005,ABS(I59-SUMIFS($P$2:$P$61,$O$2:$O$61,A59,$B$2:$B$61,9))&lt;0.005),"ОК","ПРОВЕРЬТЕ"))</f>
        <v/>
      </c>
      <c r="Z59" s="2" t="str">
        <f>IF(A59="","",IF(O59="","ОК",IF(AND(COUNTIF($A$2:$A$61,O59)=1,OR(B59=8,B59=9)),"ОК","ПРОВЕРЬТЕ")))</f>
        <v/>
      </c>
      <c r="AA59" s="2" t="str">
        <f>IF(A59="","",IF(AND(C59&lt;&gt;"",M59&lt;&gt;"",T59&gt;=0),"ОК","ПРОВЕРЬТЕ"))</f>
        <v/>
      </c>
    </row>
    <row r="60" ht="42" customHeight="1" spans="1:27" x14ac:dyDescent="0.25">
      <c r="A60" s="6"/>
      <c r="B60" s="2">
        <v>12</v>
      </c>
      <c r="C60" s="6"/>
      <c r="D60" s="7"/>
      <c r="E60" s="7"/>
      <c r="F60" s="7"/>
      <c r="G60" s="7"/>
      <c r="H60" s="7"/>
      <c r="I60" s="7"/>
      <c r="J60" s="6"/>
      <c r="K60" s="6"/>
      <c r="L60" s="6"/>
      <c r="M60" s="6"/>
      <c r="N60" s="6"/>
      <c r="O60" s="6"/>
      <c r="P60" s="8" t="str">
        <f>IF(A60="","",D60-H60-I60)</f>
        <v/>
      </c>
      <c r="Q60" s="8" t="str">
        <f>IF(A60="","",E60)</f>
        <v/>
      </c>
      <c r="R60" s="8" t="str">
        <f>IF(A60="","",F60)</f>
        <v/>
      </c>
      <c r="S60" s="8" t="str">
        <f>IF(A60="","",G60)</f>
        <v/>
      </c>
      <c r="T60" s="8" t="str">
        <f>IF(A60="","",SUM(P60:S60))</f>
        <v/>
      </c>
      <c r="U60" s="2" t="str">
        <f>IF(A60="","",IF(COUNTIF($A$2:$A$61,A60)=1,"ОК","ДУБЛЬ"))</f>
        <v/>
      </c>
      <c r="V60" s="2" t="str">
        <f>IF(A60="","",IF(J60="руб.","ОК","ПРОВЕРЬТЕ"))</f>
        <v/>
      </c>
      <c r="W60" s="2" t="str">
        <f>IF(A60="","",IF(AND(K60='Инструкция'!$B$4,L60='Инструкция'!$B$5,L60&lt;&gt;""),"ОК","ПРОВЕРЬТЕ"))</f>
        <v/>
      </c>
      <c r="X60" s="2" t="str">
        <f>IF(A60="","",IF(OR('Инструкция'!$B$4="Базисный",AND(N60="Без освобождений",'Инструкция'!$B$10="Без освобождений")),"ОК","ПРОВЕРЬТЕ"))</f>
        <v/>
      </c>
      <c r="Y60" s="2" t="str">
        <f>IF(A60="","",IF(AND(H60&gt;=0,I60&gt;=0,D60&gt;=SUM(H60:I60),OR(SUM(H60:I60)=0,B60=2),ABS(H60-SUMIFS($P$2:$P$61,$O$2:$O$61,A60,$B$2:$B$61,8))&lt;0.005,ABS(I60-SUMIFS($P$2:$P$61,$O$2:$O$61,A60,$B$2:$B$61,9))&lt;0.005),"ОК","ПРОВЕРЬТЕ"))</f>
        <v/>
      </c>
      <c r="Z60" s="2" t="str">
        <f>IF(A60="","",IF(O60="","ОК",IF(AND(COUNTIF($A$2:$A$61,O60)=1,OR(B60=8,B60=9)),"ОК","ПРОВЕРЬТЕ")))</f>
        <v/>
      </c>
      <c r="AA60" s="2" t="str">
        <f>IF(A60="","",IF(AND(C60&lt;&gt;"",M60&lt;&gt;"",T60&gt;=0),"ОК","ПРОВЕРЬТЕ"))</f>
        <v/>
      </c>
    </row>
    <row r="61" ht="42" customHeight="1" spans="1:27" x14ac:dyDescent="0.25">
      <c r="A61" s="6"/>
      <c r="B61" s="2">
        <v>12</v>
      </c>
      <c r="C61" s="6"/>
      <c r="D61" s="7"/>
      <c r="E61" s="7"/>
      <c r="F61" s="7"/>
      <c r="G61" s="7"/>
      <c r="H61" s="7"/>
      <c r="I61" s="7"/>
      <c r="J61" s="6"/>
      <c r="K61" s="6"/>
      <c r="L61" s="6"/>
      <c r="M61" s="6"/>
      <c r="N61" s="6"/>
      <c r="O61" s="6"/>
      <c r="P61" s="8" t="str">
        <f>IF(A61="","",D61-H61-I61)</f>
        <v/>
      </c>
      <c r="Q61" s="8" t="str">
        <f>IF(A61="","",E61)</f>
        <v/>
      </c>
      <c r="R61" s="8" t="str">
        <f>IF(A61="","",F61)</f>
        <v/>
      </c>
      <c r="S61" s="8" t="str">
        <f>IF(A61="","",G61)</f>
        <v/>
      </c>
      <c r="T61" s="8" t="str">
        <f>IF(A61="","",SUM(P61:S61))</f>
        <v/>
      </c>
      <c r="U61" s="2" t="str">
        <f>IF(A61="","",IF(COUNTIF($A$2:$A$61,A61)=1,"ОК","ДУБЛЬ"))</f>
        <v/>
      </c>
      <c r="V61" s="2" t="str">
        <f>IF(A61="","",IF(J61="руб.","ОК","ПРОВЕРЬТЕ"))</f>
        <v/>
      </c>
      <c r="W61" s="2" t="str">
        <f>IF(A61="","",IF(AND(K61='Инструкция'!$B$4,L61='Инструкция'!$B$5,L61&lt;&gt;""),"ОК","ПРОВЕРЬТЕ"))</f>
        <v/>
      </c>
      <c r="X61" s="2" t="str">
        <f>IF(A61="","",IF(OR('Инструкция'!$B$4="Базисный",AND(N61="Без освобождений",'Инструкция'!$B$10="Без освобождений")),"ОК","ПРОВЕРЬТЕ"))</f>
        <v/>
      </c>
      <c r="Y61" s="2" t="str">
        <f>IF(A61="","",IF(AND(H61&gt;=0,I61&gt;=0,D61&gt;=SUM(H61:I61),OR(SUM(H61:I61)=0,B61=2),ABS(H61-SUMIFS($P$2:$P$61,$O$2:$O$61,A61,$B$2:$B$61,8))&lt;0.005,ABS(I61-SUMIFS($P$2:$P$61,$O$2:$O$61,A61,$B$2:$B$61,9))&lt;0.005),"ОК","ПРОВЕРЬТЕ"))</f>
        <v/>
      </c>
      <c r="Z61" s="2" t="str">
        <f>IF(A61="","",IF(O61="","ОК",IF(AND(COUNTIF($A$2:$A$61,O61)=1,OR(B61=8,B61=9)),"ОК","ПРОВЕРЬТЕ")))</f>
        <v/>
      </c>
      <c r="AA61" s="2" t="str">
        <f>IF(A61="","",IF(AND(C61&lt;&gt;"",M61&lt;&gt;"",T61&gt;=0),"ОК","ПРОВЕРЬТЕ"))</f>
        <v/>
      </c>
    </row>
  </sheetData>
  <sheetProtection sheet="1" formatRows="0"/>
  <autoFilter ref="A1:AA61"/>
  <dataValidations count="8">
    <dataValidation type="decimal" operator="greaterThanOrEqual" allowBlank="1" showErrorMessage="1" error="Введите исходную неотрицательную сумму в рублях" sqref="D10:I61">
      <formula1>0</formula1>
    </dataValidation>
    <dataValidation type="decimal" operator="greaterThanOrEqual" allowBlank="1" showErrorMessage="1" error="Введите исходную неотрицательную сумму в рублях" sqref="D2:I61">
      <formula1>0</formula1>
    </dataValidation>
    <dataValidation type="list" allowBlank="1" sqref="J10:J61">
      <formula1>"руб.,тыс. руб."</formula1>
    </dataValidation>
    <dataValidation type="list" allowBlank="1" sqref="J2:J61">
      <formula1>"руб.,тыс. руб."</formula1>
    </dataValidation>
    <dataValidation type="list" allowBlank="1" sqref="K10:K61">
      <formula1>"Текущий,Базисный"</formula1>
    </dataValidation>
    <dataValidation type="list" allowBlank="1" sqref="K2:K61">
      <formula1>"Текущий,Базисный"</formula1>
    </dataValidation>
    <dataValidation type="list" allowBlank="1" sqref="N10:N61">
      <formula1>"Без освобождений,Есть освобождения — отдельный регистр"</formula1>
    </dataValidation>
    <dataValidation type="list" allowBlank="1" sqref="N2:N61">
      <formula1>"Без освобождений,Есть освобождения — отдельный регистр"</formula1>
    </dataValidation>
  </dataValidations>
  <pageMargins left="0.25" right="0.25" top="0.4" bottom="0.4" header="0.2" footer="0.2"/>
  <pageSetup paperSize="9" orientation="landscape" fitToWidth="1" fitToHeight="0"/>
  <headerFooter>
    <oddFooter>&amp;LСметрикс • учебный макет • 05.10.2026&amp;RСтраница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1"/>
  <sheetViews>
    <sheetView workbookViewId="0">
      <pane ySplit="14" topLeftCell="A15" activePane="bottomLeft" state="frozen"/>
      <selection pane="bottomLeft"/>
    </sheetView>
  </sheetViews>
  <sheetFormatPr defaultRowHeight="15" outlineLevelRow="0" outlineLevelCol="0" x14ac:dyDescent="55"/>
  <cols>
    <col min="1" max="1" width="7" customWidth="1"/>
    <col min="2" max="2" width="22" customWidth="1"/>
    <col min="3" max="3" width="65" customWidth="1"/>
    <col min="4" max="8" width="20" customWidth="1"/>
    <col min="9" max="9" width="3" customWidth="1"/>
    <col min="10" max="10" width="48" customWidth="1"/>
    <col min="11" max="18" width="20" customWidth="1"/>
  </cols>
  <sheetData>
    <row r="1" ht="32" customHeight="1" spans="1:18" x14ac:dyDescent="0.25">
      <c r="A1" s="1" t="s">
        <v>56</v>
      </c>
      <c r="B1" s="1"/>
      <c r="C1" s="1"/>
      <c r="D1" s="1"/>
      <c r="E1" s="1"/>
      <c r="F1" s="1"/>
      <c r="G1" s="1"/>
      <c r="H1" s="1"/>
      <c r="J1" s="1" t="s">
        <v>57</v>
      </c>
      <c r="K1" s="1"/>
      <c r="L1" s="1"/>
      <c r="M1" s="1"/>
      <c r="N1" s="1"/>
      <c r="O1" s="1"/>
      <c r="P1" s="1"/>
      <c r="Q1" s="1"/>
      <c r="R1" s="1"/>
    </row>
    <row r="2" ht="32" customHeight="1" spans="1:8" x14ac:dyDescent="0.25">
      <c r="A2" s="1" t="s">
        <v>58</v>
      </c>
      <c r="B2" s="1"/>
      <c r="C2" s="1"/>
      <c r="D2" s="1"/>
      <c r="E2" s="1"/>
      <c r="F2" s="1"/>
      <c r="G2" s="1"/>
      <c r="H2" s="1"/>
    </row>
    <row r="3" spans="1:11" x14ac:dyDescent="0.25">
      <c r="A3" s="2" t="s">
        <v>59</v>
      </c>
      <c r="B3" s="3" t="s">
        <v>3</v>
      </c>
      <c r="C3" s="3"/>
      <c r="D3" s="3"/>
      <c r="E3" s="3"/>
      <c r="F3" s="3"/>
      <c r="G3" s="3"/>
      <c r="H3" s="3"/>
      <c r="J3" s="2" t="s">
        <v>60</v>
      </c>
      <c r="K3" s="9">
        <f>COUNTIF('Исходные'!A2:A61,"&lt;&gt;")</f>
        <v>0</v>
      </c>
    </row>
    <row r="4" spans="1:11" x14ac:dyDescent="0.25">
      <c r="A4" s="2" t="s">
        <v>61</v>
      </c>
      <c r="B4" s="3" t="s">
        <v>3</v>
      </c>
      <c r="C4" s="3"/>
      <c r="D4" s="3"/>
      <c r="E4" s="3"/>
      <c r="F4" s="3"/>
      <c r="G4" s="3"/>
      <c r="H4" s="3"/>
      <c r="J4" s="2" t="s">
        <v>62</v>
      </c>
      <c r="K4" s="9">
        <f>COUNTIF('Исходные'!U2:U61,"ДУБЛЬ")</f>
        <v>0</v>
      </c>
    </row>
    <row r="5" spans="1:11" x14ac:dyDescent="0.25">
      <c r="A5" s="2" t="s">
        <v>63</v>
      </c>
      <c r="B5" s="2"/>
      <c r="C5" s="2"/>
      <c r="D5" s="8" t="str">
        <f>IF(H106="","",H106)</f>
        <v/>
      </c>
      <c r="J5" s="2" t="s">
        <v>64</v>
      </c>
      <c r="K5" s="9">
        <f>COUNTIF('Исходные'!V2:V61,"ПРОВЕРЬТЕ")</f>
        <v>0</v>
      </c>
    </row>
    <row r="6" spans="1:11" x14ac:dyDescent="0.25">
      <c r="A6" s="3" t="s">
        <v>3</v>
      </c>
      <c r="B6" s="3"/>
      <c r="C6" s="3"/>
      <c r="D6" s="3"/>
      <c r="E6" s="3"/>
      <c r="F6" s="3"/>
      <c r="G6" s="3"/>
      <c r="H6" s="3"/>
      <c r="J6" s="2" t="s">
        <v>65</v>
      </c>
      <c r="K6" s="9">
        <f>COUNTIF('Исходные'!W2:W61,"ПРОВЕРЬТЕ")</f>
        <v>0</v>
      </c>
    </row>
    <row r="7" ht="32" customHeight="1" spans="1:11" x14ac:dyDescent="0.25">
      <c r="A7" s="1" t="s">
        <v>66</v>
      </c>
      <c r="B7" s="1"/>
      <c r="C7" s="1"/>
      <c r="D7" s="1"/>
      <c r="E7" s="1"/>
      <c r="F7" s="1"/>
      <c r="G7" s="1"/>
      <c r="H7" s="1"/>
      <c r="J7" s="2" t="s">
        <v>67</v>
      </c>
      <c r="K7" s="9">
        <f>COUNTIF('Исходные'!X2:X61,"ПРОВЕРЬТЕ")</f>
        <v>0</v>
      </c>
    </row>
    <row r="8" spans="1:11" x14ac:dyDescent="0.25">
      <c r="A8" s="2" t="s">
        <v>68</v>
      </c>
      <c r="B8" s="2"/>
      <c r="C8" s="2"/>
      <c r="D8" s="3" t="s">
        <v>3</v>
      </c>
      <c r="E8" s="3"/>
      <c r="F8" s="3"/>
      <c r="G8" s="3"/>
      <c r="H8" s="3"/>
      <c r="J8" s="2" t="s">
        <v>69</v>
      </c>
      <c r="K8" s="9">
        <f>COUNTIF('Исходные'!Y2:Y61,"ПРОВЕРЬТЕ")</f>
        <v>0</v>
      </c>
    </row>
    <row r="9" spans="1:11" x14ac:dyDescent="0.25">
      <c r="A9" s="2" t="s">
        <v>70</v>
      </c>
      <c r="B9" s="2"/>
      <c r="C9" s="3" t="s">
        <v>3</v>
      </c>
      <c r="D9" s="3"/>
      <c r="E9" s="3"/>
      <c r="F9" s="3"/>
      <c r="G9" s="3"/>
      <c r="H9" s="3"/>
      <c r="J9" s="2" t="s">
        <v>71</v>
      </c>
      <c r="K9" s="9">
        <f>COUNTIF('Исходные'!Z2:Z61,"ПРОВЕРЬТЕ")</f>
        <v>0</v>
      </c>
    </row>
    <row r="10" spans="1:11" x14ac:dyDescent="0.25">
      <c r="A10" s="2" t="s">
        <v>2</v>
      </c>
      <c r="B10" s="2"/>
      <c r="C10" s="2" t="str">
        <f>'Инструкция'!B4</f>
        <v/>
      </c>
      <c r="D10" s="2"/>
      <c r="E10" s="2" t="s">
        <v>41</v>
      </c>
      <c r="F10" s="2"/>
      <c r="G10" s="2" t="str">
        <f>'Инструкция'!B5</f>
        <v/>
      </c>
      <c r="H10" s="2"/>
      <c r="J10" s="2" t="s">
        <v>72</v>
      </c>
      <c r="K10" s="9">
        <f>COUNTIF('Исходные'!AA2:AA61,"ПРОВЕРЬТЕ")</f>
        <v>0</v>
      </c>
    </row>
    <row r="12" ht="34" customHeight="1" spans="1:11" x14ac:dyDescent="0.25">
      <c r="A12" s="10" t="s">
        <v>73</v>
      </c>
      <c r="B12" s="10" t="s">
        <v>74</v>
      </c>
      <c r="C12" s="10" t="s">
        <v>75</v>
      </c>
      <c r="D12" s="10" t="s">
        <v>63</v>
      </c>
      <c r="E12" s="10"/>
      <c r="F12" s="10"/>
      <c r="G12" s="10"/>
      <c r="H12" s="10"/>
      <c r="J12" s="2" t="s">
        <v>76</v>
      </c>
      <c r="K12" s="2" t="str">
        <f>IF(AND(ISNUMBER('Инструкция'!B6),'Инструкция'!B6&gt;=0,'Инструкция'!B6&lt;='Инструкция'!B12,'Инструкция'!B11&lt;&gt;"",'Инструкция'!B8&lt;&gt;""),"ОК","ПРОВЕРЬТЕ")</f>
        <v>ПРОВЕРЬТЕ</v>
      </c>
    </row>
    <row r="13" ht="90" customHeight="1" spans="1:11" x14ac:dyDescent="0.25">
      <c r="A13" s="10"/>
      <c r="B13" s="10"/>
      <c r="C13" s="10"/>
      <c r="D13" s="10" t="s">
        <v>77</v>
      </c>
      <c r="E13" s="10" t="s">
        <v>78</v>
      </c>
      <c r="F13" s="10" t="s">
        <v>79</v>
      </c>
      <c r="G13" s="10" t="s">
        <v>80</v>
      </c>
      <c r="H13" s="10" t="s">
        <v>81</v>
      </c>
      <c r="J13" s="2" t="s">
        <v>82</v>
      </c>
      <c r="K13" s="2" t="str">
        <f>IF('Инструкция'!B4="Базисный","ОК",IF(AND('Инструкция'!B4="Текущий",ISNUMBER('Инструкция'!B7),'Инструкция'!B7&gt;=0,'Инструкция'!B7&lt;=1,'Инструкция'!B9&lt;&gt;"",'Инструкция'!B10="Без освобождений"),"ОК","ПРОВЕРЬТЕ"))</f>
        <v>ПРОВЕРЬТЕ</v>
      </c>
    </row>
    <row r="14" spans="1:11" x14ac:dyDescent="0.25">
      <c r="A14" s="10">
        <v>1</v>
      </c>
      <c r="B14" s="10">
        <v>2</v>
      </c>
      <c r="C14" s="10">
        <v>3</v>
      </c>
      <c r="D14" s="10">
        <v>4</v>
      </c>
      <c r="E14" s="10">
        <v>5</v>
      </c>
      <c r="F14" s="10">
        <v>6</v>
      </c>
      <c r="G14" s="10">
        <v>7</v>
      </c>
      <c r="H14" s="10">
        <v>8</v>
      </c>
      <c r="J14" s="2" t="s">
        <v>83</v>
      </c>
      <c r="K14" s="2">
        <f>ROUND(SUM(D102:G102)-H102,2)</f>
        <v>0</v>
      </c>
    </row>
    <row r="15" ht="30" customHeight="1" spans="1:11" x14ac:dyDescent="0.25">
      <c r="A15" s="11" t="s">
        <v>84</v>
      </c>
      <c r="B15" s="11"/>
      <c r="C15" s="11"/>
      <c r="D15" s="11"/>
      <c r="E15" s="11"/>
      <c r="F15" s="11"/>
      <c r="G15" s="11"/>
      <c r="H15" s="11"/>
      <c r="J15" s="2" t="s">
        <v>85</v>
      </c>
      <c r="K15" s="9">
        <f>ROUND(SUM('Исходные'!H2:I61)-SUMIFS('Исходные'!P2:P61,'Исходные'!O2:O61,"&lt;&gt;"),2)</f>
        <v>0</v>
      </c>
    </row>
    <row r="16" ht="34" customHeight="1" spans="1:11" x14ac:dyDescent="0.25">
      <c r="A16" s="12" t="str">
        <f>IF('Исходные'!A2="","",COUNTIF('Исходные'!$A$2:A2,"&lt;&gt;"))</f>
        <v/>
      </c>
      <c r="B16" s="12" t="str">
        <f>IF('Исходные'!A2="","",'Исходные'!A2)</f>
        <v/>
      </c>
      <c r="C16" s="12" t="str">
        <f>IF('Исходные'!A2="","",'Исходные'!C2)</f>
        <v/>
      </c>
      <c r="D16" s="13" t="str">
        <f>IF('Исходные'!A2="","",ROUND('Исходные'!P2/1000,2))</f>
        <v/>
      </c>
      <c r="E16" s="13" t="str">
        <f>IF('Исходные'!A2="","",ROUND('Исходные'!Q2/1000,2))</f>
        <v/>
      </c>
      <c r="F16" s="13" t="str">
        <f>IF('Исходные'!A2="","",ROUND('Исходные'!R2/1000,2))</f>
        <v/>
      </c>
      <c r="G16" s="13" t="str">
        <f>IF('Исходные'!A2="","",ROUND('Исходные'!S2/1000,2))</f>
        <v/>
      </c>
      <c r="H16" s="14" t="str">
        <f>IF(B16="","",SUM(D16:G16))</f>
        <v/>
      </c>
      <c r="J16" s="2" t="s">
        <v>86</v>
      </c>
      <c r="K16" s="2" t="s">
        <v>87</v>
      </c>
    </row>
    <row r="17" ht="34" customHeight="1" spans="1:11" x14ac:dyDescent="0.25">
      <c r="A17" s="12" t="str">
        <f>IF('Исходные'!A3="","",COUNTIF('Исходные'!$A$2:A3,"&lt;&gt;"))</f>
        <v/>
      </c>
      <c r="B17" s="12" t="str">
        <f>IF('Исходные'!A3="","",'Исходные'!A3)</f>
        <v/>
      </c>
      <c r="C17" s="12" t="str">
        <f>IF('Исходные'!A3="","",'Исходные'!C3)</f>
        <v/>
      </c>
      <c r="D17" s="13" t="str">
        <f>IF('Исходные'!A3="","",ROUND('Исходные'!P3/1000,2))</f>
        <v/>
      </c>
      <c r="E17" s="13" t="str">
        <f>IF('Исходные'!A3="","",ROUND('Исходные'!Q3/1000,2))</f>
        <v/>
      </c>
      <c r="F17" s="13" t="str">
        <f>IF('Исходные'!A3="","",ROUND('Исходные'!R3/1000,2))</f>
        <v/>
      </c>
      <c r="G17" s="13" t="str">
        <f>IF('Исходные'!A3="","",ROUND('Исходные'!S3/1000,2))</f>
        <v/>
      </c>
      <c r="H17" s="14" t="str">
        <f>IF(B17="","",SUM(D17:G17))</f>
        <v/>
      </c>
      <c r="J17" s="2" t="s">
        <v>88</v>
      </c>
      <c r="K17" s="2" t="s">
        <v>89</v>
      </c>
    </row>
    <row r="18" ht="34" customHeight="1" spans="1:8" x14ac:dyDescent="0.25">
      <c r="A18" s="12" t="str">
        <f>IF('Исходные'!A4="","",COUNTIF('Исходные'!$A$2:A4,"&lt;&gt;"))</f>
        <v/>
      </c>
      <c r="B18" s="12" t="str">
        <f>IF('Исходные'!A4="","",'Исходные'!A4)</f>
        <v/>
      </c>
      <c r="C18" s="12" t="str">
        <f>IF('Исходные'!A4="","",'Исходные'!C4)</f>
        <v/>
      </c>
      <c r="D18" s="13" t="str">
        <f>IF('Исходные'!A4="","",ROUND('Исходные'!P4/1000,2))</f>
        <v/>
      </c>
      <c r="E18" s="13" t="str">
        <f>IF('Исходные'!A4="","",ROUND('Исходные'!Q4/1000,2))</f>
        <v/>
      </c>
      <c r="F18" s="13" t="str">
        <f>IF('Исходные'!A4="","",ROUND('Исходные'!R4/1000,2))</f>
        <v/>
      </c>
      <c r="G18" s="13" t="str">
        <f>IF('Исходные'!A4="","",ROUND('Исходные'!S4/1000,2))</f>
        <v/>
      </c>
      <c r="H18" s="14" t="str">
        <f>IF(B18="","",SUM(D18:G18))</f>
        <v/>
      </c>
    </row>
    <row r="19" ht="34" customHeight="1" spans="1:8" x14ac:dyDescent="0.25">
      <c r="A19" s="12" t="str">
        <f>IF('Исходные'!A5="","",COUNTIF('Исходные'!$A$2:A5,"&lt;&gt;"))</f>
        <v/>
      </c>
      <c r="B19" s="12" t="str">
        <f>IF('Исходные'!A5="","",'Исходные'!A5)</f>
        <v/>
      </c>
      <c r="C19" s="12" t="str">
        <f>IF('Исходные'!A5="","",'Исходные'!C5)</f>
        <v/>
      </c>
      <c r="D19" s="13" t="str">
        <f>IF('Исходные'!A5="","",ROUND('Исходные'!P5/1000,2))</f>
        <v/>
      </c>
      <c r="E19" s="13" t="str">
        <f>IF('Исходные'!A5="","",ROUND('Исходные'!Q5/1000,2))</f>
        <v/>
      </c>
      <c r="F19" s="13" t="str">
        <f>IF('Исходные'!A5="","",ROUND('Исходные'!R5/1000,2))</f>
        <v/>
      </c>
      <c r="G19" s="13" t="str">
        <f>IF('Исходные'!A5="","",ROUND('Исходные'!S5/1000,2))</f>
        <v/>
      </c>
      <c r="H19" s="14" t="str">
        <f>IF(B19="","",SUM(D19:G19))</f>
        <v/>
      </c>
    </row>
    <row r="20" ht="34" customHeight="1" spans="1:11" x14ac:dyDescent="0.25">
      <c r="A20" s="12" t="str">
        <f>IF('Исходные'!A6="","",COUNTIF('Исходные'!$A$2:A6,"&lt;&gt;"))</f>
        <v/>
      </c>
      <c r="B20" s="12" t="str">
        <f>IF('Исходные'!A6="","",'Исходные'!A6)</f>
        <v/>
      </c>
      <c r="C20" s="12" t="str">
        <f>IF('Исходные'!A6="","",'Исходные'!C6)</f>
        <v/>
      </c>
      <c r="D20" s="13" t="str">
        <f>IF('Исходные'!A6="","",ROUND('Исходные'!P6/1000,2))</f>
        <v/>
      </c>
      <c r="E20" s="13" t="str">
        <f>IF('Исходные'!A6="","",ROUND('Исходные'!Q6/1000,2))</f>
        <v/>
      </c>
      <c r="F20" s="13" t="str">
        <f>IF('Исходные'!A6="","",ROUND('Исходные'!R6/1000,2))</f>
        <v/>
      </c>
      <c r="G20" s="13" t="str">
        <f>IF('Исходные'!A6="","",ROUND('Исходные'!S6/1000,2))</f>
        <v/>
      </c>
      <c r="H20" s="14" t="str">
        <f>IF(B20="","",SUM(D20:G20))</f>
        <v/>
      </c>
      <c r="J20" s="2" t="s">
        <v>90</v>
      </c>
      <c r="K20" s="2" t="str">
        <f>IF(AND(K3&gt;0,SUM(K4:K10)=0,K12="ОК",K13="ОК",K14=0,K15=0),"ОК","ПРОВЕРЬТЕ")</f>
        <v>ПРОВЕРЬТЕ</v>
      </c>
    </row>
    <row r="21" spans="1:8" x14ac:dyDescent="0.25">
      <c r="A21" s="15"/>
      <c r="B21" s="15"/>
      <c r="C21" s="10" t="s">
        <v>91</v>
      </c>
      <c r="D21" s="14">
        <f>SUM(D16:D20)</f>
        <v>0</v>
      </c>
      <c r="E21" s="14">
        <f>SUM(E16:E20)</f>
        <v>0</v>
      </c>
      <c r="F21" s="14">
        <f>SUM(F16:F20)</f>
        <v>0</v>
      </c>
      <c r="G21" s="14">
        <f>SUM(G16:G20)</f>
        <v>0</v>
      </c>
      <c r="H21" s="14">
        <f>SUM(D21:G21)</f>
        <v>0</v>
      </c>
    </row>
    <row r="22" ht="30" customHeight="1" spans="1:18" x14ac:dyDescent="0.25">
      <c r="A22" s="11" t="s">
        <v>92</v>
      </c>
      <c r="B22" s="11"/>
      <c r="C22" s="11"/>
      <c r="D22" s="11"/>
      <c r="E22" s="11"/>
      <c r="F22" s="11"/>
      <c r="G22" s="11"/>
      <c r="H22" s="11"/>
      <c r="J22" s="2" t="s">
        <v>93</v>
      </c>
      <c r="K22" s="2"/>
      <c r="L22" s="2"/>
      <c r="M22" s="2"/>
      <c r="N22" s="2"/>
      <c r="O22" s="2"/>
      <c r="P22" s="2"/>
      <c r="Q22" s="2"/>
      <c r="R22" s="2"/>
    </row>
    <row r="23" ht="34" customHeight="1" spans="1:18" x14ac:dyDescent="0.25">
      <c r="A23" s="12" t="str">
        <f>IF('Исходные'!A7="","",COUNTIF('Исходные'!$A$2:A7,"&lt;&gt;"))</f>
        <v/>
      </c>
      <c r="B23" s="12" t="str">
        <f>IF('Исходные'!A7="","",'Исходные'!A7)</f>
        <v/>
      </c>
      <c r="C23" s="12" t="str">
        <f>IF('Исходные'!A7="","",'Исходные'!C7)</f>
        <v/>
      </c>
      <c r="D23" s="13" t="str">
        <f>IF('Исходные'!A7="","",ROUND('Исходные'!P7/1000,2))</f>
        <v/>
      </c>
      <c r="E23" s="13" t="str">
        <f>IF('Исходные'!A7="","",ROUND('Исходные'!Q7/1000,2))</f>
        <v/>
      </c>
      <c r="F23" s="13" t="str">
        <f>IF('Исходные'!A7="","",ROUND('Исходные'!R7/1000,2))</f>
        <v/>
      </c>
      <c r="G23" s="13" t="str">
        <f>IF('Исходные'!A7="","",ROUND('Исходные'!S7/1000,2))</f>
        <v/>
      </c>
      <c r="H23" s="14" t="str">
        <f>IF(B23="","",SUM(D23:G23))</f>
        <v/>
      </c>
      <c r="J23" s="2"/>
      <c r="K23" s="2"/>
      <c r="L23" s="2"/>
      <c r="M23" s="2"/>
      <c r="N23" s="2"/>
      <c r="O23" s="2"/>
      <c r="P23" s="2"/>
      <c r="Q23" s="2"/>
      <c r="R23" s="2"/>
    </row>
    <row r="24" ht="34" customHeight="1" spans="1:18" x14ac:dyDescent="0.25">
      <c r="A24" s="12" t="str">
        <f>IF('Исходные'!A8="","",COUNTIF('Исходные'!$A$2:A8,"&lt;&gt;"))</f>
        <v/>
      </c>
      <c r="B24" s="12" t="str">
        <f>IF('Исходные'!A8="","",'Исходные'!A8)</f>
        <v/>
      </c>
      <c r="C24" s="12" t="str">
        <f>IF('Исходные'!A8="","",'Исходные'!C8)</f>
        <v/>
      </c>
      <c r="D24" s="13" t="str">
        <f>IF('Исходные'!A8="","",ROUND('Исходные'!P8/1000,2))</f>
        <v/>
      </c>
      <c r="E24" s="13" t="str">
        <f>IF('Исходные'!A8="","",ROUND('Исходные'!Q8/1000,2))</f>
        <v/>
      </c>
      <c r="F24" s="13" t="str">
        <f>IF('Исходные'!A8="","",ROUND('Исходные'!R8/1000,2))</f>
        <v/>
      </c>
      <c r="G24" s="13" t="str">
        <f>IF('Исходные'!A8="","",ROUND('Исходные'!S8/1000,2))</f>
        <v/>
      </c>
      <c r="H24" s="14" t="str">
        <f>IF(B24="","",SUM(D24:G24))</f>
        <v/>
      </c>
      <c r="J24" s="2"/>
      <c r="K24" s="2"/>
      <c r="L24" s="2"/>
      <c r="M24" s="2"/>
      <c r="N24" s="2"/>
      <c r="O24" s="2"/>
      <c r="P24" s="2"/>
      <c r="Q24" s="2"/>
      <c r="R24" s="2"/>
    </row>
    <row r="25" ht="34" customHeight="1" spans="1:8" x14ac:dyDescent="0.25">
      <c r="A25" s="12" t="str">
        <f>IF('Исходные'!A9="","",COUNTIF('Исходные'!$A$2:A9,"&lt;&gt;"))</f>
        <v/>
      </c>
      <c r="B25" s="12" t="str">
        <f>IF('Исходные'!A9="","",'Исходные'!A9)</f>
        <v/>
      </c>
      <c r="C25" s="12" t="str">
        <f>IF('Исходные'!A9="","",'Исходные'!C9)</f>
        <v/>
      </c>
      <c r="D25" s="13" t="str">
        <f>IF('Исходные'!A9="","",ROUND('Исходные'!P9/1000,2))</f>
        <v/>
      </c>
      <c r="E25" s="13" t="str">
        <f>IF('Исходные'!A9="","",ROUND('Исходные'!Q9/1000,2))</f>
        <v/>
      </c>
      <c r="F25" s="13" t="str">
        <f>IF('Исходные'!A9="","",ROUND('Исходные'!R9/1000,2))</f>
        <v/>
      </c>
      <c r="G25" s="13" t="str">
        <f>IF('Исходные'!A9="","",ROUND('Исходные'!S9/1000,2))</f>
        <v/>
      </c>
      <c r="H25" s="14" t="str">
        <f>IF(B25="","",SUM(D25:G25))</f>
        <v/>
      </c>
    </row>
    <row r="26" ht="34" customHeight="1" spans="1:8" x14ac:dyDescent="0.25">
      <c r="A26" s="12" t="str">
        <f>IF('Исходные'!A10="","",COUNTIF('Исходные'!$A$2:A10,"&lt;&gt;"))</f>
        <v/>
      </c>
      <c r="B26" s="12" t="str">
        <f>IF('Исходные'!A10="","",'Исходные'!A10)</f>
        <v/>
      </c>
      <c r="C26" s="12" t="str">
        <f>IF('Исходные'!A10="","",'Исходные'!C10)</f>
        <v/>
      </c>
      <c r="D26" s="13" t="str">
        <f>IF('Исходные'!A10="","",ROUND('Исходные'!P10/1000,2))</f>
        <v/>
      </c>
      <c r="E26" s="13" t="str">
        <f>IF('Исходные'!A10="","",ROUND('Исходные'!Q10/1000,2))</f>
        <v/>
      </c>
      <c r="F26" s="13" t="str">
        <f>IF('Исходные'!A10="","",ROUND('Исходные'!R10/1000,2))</f>
        <v/>
      </c>
      <c r="G26" s="13" t="str">
        <f>IF('Исходные'!A10="","",ROUND('Исходные'!S10/1000,2))</f>
        <v/>
      </c>
      <c r="H26" s="14" t="str">
        <f>IF(B26="","",SUM(D26:G26))</f>
        <v/>
      </c>
    </row>
    <row r="27" ht="34" customHeight="1" spans="1:8" x14ac:dyDescent="0.25">
      <c r="A27" s="12" t="str">
        <f>IF('Исходные'!A11="","",COUNTIF('Исходные'!$A$2:A11,"&lt;&gt;"))</f>
        <v/>
      </c>
      <c r="B27" s="12" t="str">
        <f>IF('Исходные'!A11="","",'Исходные'!A11)</f>
        <v/>
      </c>
      <c r="C27" s="12" t="str">
        <f>IF('Исходные'!A11="","",'Исходные'!C11)</f>
        <v/>
      </c>
      <c r="D27" s="13" t="str">
        <f>IF('Исходные'!A11="","",ROUND('Исходные'!P11/1000,2))</f>
        <v/>
      </c>
      <c r="E27" s="13" t="str">
        <f>IF('Исходные'!A11="","",ROUND('Исходные'!Q11/1000,2))</f>
        <v/>
      </c>
      <c r="F27" s="13" t="str">
        <f>IF('Исходные'!A11="","",ROUND('Исходные'!R11/1000,2))</f>
        <v/>
      </c>
      <c r="G27" s="13" t="str">
        <f>IF('Исходные'!A11="","",ROUND('Исходные'!S11/1000,2))</f>
        <v/>
      </c>
      <c r="H27" s="14" t="str">
        <f>IF(B27="","",SUM(D27:G27))</f>
        <v/>
      </c>
    </row>
    <row r="28" spans="1:8" x14ac:dyDescent="0.25">
      <c r="A28" s="15"/>
      <c r="B28" s="15"/>
      <c r="C28" s="10" t="s">
        <v>94</v>
      </c>
      <c r="D28" s="14">
        <f>SUM(D23:D27)</f>
        <v>0</v>
      </c>
      <c r="E28" s="14">
        <f>SUM(E23:E27)</f>
        <v>0</v>
      </c>
      <c r="F28" s="14">
        <f>SUM(F23:F27)</f>
        <v>0</v>
      </c>
      <c r="G28" s="14">
        <f>SUM(G23:G27)</f>
        <v>0</v>
      </c>
      <c r="H28" s="14">
        <f>SUM(D28:G28)</f>
        <v>0</v>
      </c>
    </row>
    <row r="29" ht="30" customHeight="1" spans="1:8" x14ac:dyDescent="0.25">
      <c r="A29" s="11" t="s">
        <v>95</v>
      </c>
      <c r="B29" s="11"/>
      <c r="C29" s="11"/>
      <c r="D29" s="11"/>
      <c r="E29" s="11"/>
      <c r="F29" s="11"/>
      <c r="G29" s="11"/>
      <c r="H29" s="11"/>
    </row>
    <row r="30" ht="34" customHeight="1" spans="1:8" x14ac:dyDescent="0.25">
      <c r="A30" s="12" t="str">
        <f>IF('Исходные'!A12="","",COUNTIF('Исходные'!$A$2:A12,"&lt;&gt;"))</f>
        <v/>
      </c>
      <c r="B30" s="12" t="str">
        <f>IF('Исходные'!A12="","",'Исходные'!A12)</f>
        <v/>
      </c>
      <c r="C30" s="12" t="str">
        <f>IF('Исходные'!A12="","",'Исходные'!C12)</f>
        <v/>
      </c>
      <c r="D30" s="13" t="str">
        <f>IF('Исходные'!A12="","",ROUND('Исходные'!P12/1000,2))</f>
        <v/>
      </c>
      <c r="E30" s="13" t="str">
        <f>IF('Исходные'!A12="","",ROUND('Исходные'!Q12/1000,2))</f>
        <v/>
      </c>
      <c r="F30" s="13" t="str">
        <f>IF('Исходные'!A12="","",ROUND('Исходные'!R12/1000,2))</f>
        <v/>
      </c>
      <c r="G30" s="13" t="str">
        <f>IF('Исходные'!A12="","",ROUND('Исходные'!S12/1000,2))</f>
        <v/>
      </c>
      <c r="H30" s="14" t="str">
        <f>IF(B30="","",SUM(D30:G30))</f>
        <v/>
      </c>
    </row>
    <row r="31" ht="34" customHeight="1" spans="1:8" x14ac:dyDescent="0.25">
      <c r="A31" s="12" t="str">
        <f>IF('Исходные'!A13="","",COUNTIF('Исходные'!$A$2:A13,"&lt;&gt;"))</f>
        <v/>
      </c>
      <c r="B31" s="12" t="str">
        <f>IF('Исходные'!A13="","",'Исходные'!A13)</f>
        <v/>
      </c>
      <c r="C31" s="12" t="str">
        <f>IF('Исходные'!A13="","",'Исходные'!C13)</f>
        <v/>
      </c>
      <c r="D31" s="13" t="str">
        <f>IF('Исходные'!A13="","",ROUND('Исходные'!P13/1000,2))</f>
        <v/>
      </c>
      <c r="E31" s="13" t="str">
        <f>IF('Исходные'!A13="","",ROUND('Исходные'!Q13/1000,2))</f>
        <v/>
      </c>
      <c r="F31" s="13" t="str">
        <f>IF('Исходные'!A13="","",ROUND('Исходные'!R13/1000,2))</f>
        <v/>
      </c>
      <c r="G31" s="13" t="str">
        <f>IF('Исходные'!A13="","",ROUND('Исходные'!S13/1000,2))</f>
        <v/>
      </c>
      <c r="H31" s="14" t="str">
        <f>IF(B31="","",SUM(D31:G31))</f>
        <v/>
      </c>
    </row>
    <row r="32" ht="34" customHeight="1" spans="1:8" x14ac:dyDescent="0.25">
      <c r="A32" s="12" t="str">
        <f>IF('Исходные'!A14="","",COUNTIF('Исходные'!$A$2:A14,"&lt;&gt;"))</f>
        <v/>
      </c>
      <c r="B32" s="12" t="str">
        <f>IF('Исходные'!A14="","",'Исходные'!A14)</f>
        <v/>
      </c>
      <c r="C32" s="12" t="str">
        <f>IF('Исходные'!A14="","",'Исходные'!C14)</f>
        <v/>
      </c>
      <c r="D32" s="13" t="str">
        <f>IF('Исходные'!A14="","",ROUND('Исходные'!P14/1000,2))</f>
        <v/>
      </c>
      <c r="E32" s="13" t="str">
        <f>IF('Исходные'!A14="","",ROUND('Исходные'!Q14/1000,2))</f>
        <v/>
      </c>
      <c r="F32" s="13" t="str">
        <f>IF('Исходные'!A14="","",ROUND('Исходные'!R14/1000,2))</f>
        <v/>
      </c>
      <c r="G32" s="13" t="str">
        <f>IF('Исходные'!A14="","",ROUND('Исходные'!S14/1000,2))</f>
        <v/>
      </c>
      <c r="H32" s="14" t="str">
        <f>IF(B32="","",SUM(D32:G32))</f>
        <v/>
      </c>
    </row>
    <row r="33" ht="34" customHeight="1" spans="1:8" x14ac:dyDescent="0.25">
      <c r="A33" s="12" t="str">
        <f>IF('Исходные'!A15="","",COUNTIF('Исходные'!$A$2:A15,"&lt;&gt;"))</f>
        <v/>
      </c>
      <c r="B33" s="12" t="str">
        <f>IF('Исходные'!A15="","",'Исходные'!A15)</f>
        <v/>
      </c>
      <c r="C33" s="12" t="str">
        <f>IF('Исходные'!A15="","",'Исходные'!C15)</f>
        <v/>
      </c>
      <c r="D33" s="13" t="str">
        <f>IF('Исходные'!A15="","",ROUND('Исходные'!P15/1000,2))</f>
        <v/>
      </c>
      <c r="E33" s="13" t="str">
        <f>IF('Исходные'!A15="","",ROUND('Исходные'!Q15/1000,2))</f>
        <v/>
      </c>
      <c r="F33" s="13" t="str">
        <f>IF('Исходные'!A15="","",ROUND('Исходные'!R15/1000,2))</f>
        <v/>
      </c>
      <c r="G33" s="13" t="str">
        <f>IF('Исходные'!A15="","",ROUND('Исходные'!S15/1000,2))</f>
        <v/>
      </c>
      <c r="H33" s="14" t="str">
        <f>IF(B33="","",SUM(D33:G33))</f>
        <v/>
      </c>
    </row>
    <row r="34" ht="34" customHeight="1" spans="1:8" x14ac:dyDescent="0.25">
      <c r="A34" s="12" t="str">
        <f>IF('Исходные'!A16="","",COUNTIF('Исходные'!$A$2:A16,"&lt;&gt;"))</f>
        <v/>
      </c>
      <c r="B34" s="12" t="str">
        <f>IF('Исходные'!A16="","",'Исходные'!A16)</f>
        <v/>
      </c>
      <c r="C34" s="12" t="str">
        <f>IF('Исходные'!A16="","",'Исходные'!C16)</f>
        <v/>
      </c>
      <c r="D34" s="13" t="str">
        <f>IF('Исходные'!A16="","",ROUND('Исходные'!P16/1000,2))</f>
        <v/>
      </c>
      <c r="E34" s="13" t="str">
        <f>IF('Исходные'!A16="","",ROUND('Исходные'!Q16/1000,2))</f>
        <v/>
      </c>
      <c r="F34" s="13" t="str">
        <f>IF('Исходные'!A16="","",ROUND('Исходные'!R16/1000,2))</f>
        <v/>
      </c>
      <c r="G34" s="13" t="str">
        <f>IF('Исходные'!A16="","",ROUND('Исходные'!S16/1000,2))</f>
        <v/>
      </c>
      <c r="H34" s="14" t="str">
        <f>IF(B34="","",SUM(D34:G34))</f>
        <v/>
      </c>
    </row>
    <row r="35" spans="1:8" x14ac:dyDescent="0.25">
      <c r="A35" s="15"/>
      <c r="B35" s="15"/>
      <c r="C35" s="10" t="s">
        <v>96</v>
      </c>
      <c r="D35" s="14">
        <f>SUM(D30:D34)</f>
        <v>0</v>
      </c>
      <c r="E35" s="14">
        <f>SUM(E30:E34)</f>
        <v>0</v>
      </c>
      <c r="F35" s="14">
        <f>SUM(F30:F34)</f>
        <v>0</v>
      </c>
      <c r="G35" s="14">
        <f>SUM(G30:G34)</f>
        <v>0</v>
      </c>
      <c r="H35" s="14">
        <f>SUM(D35:G35)</f>
        <v>0</v>
      </c>
    </row>
    <row r="36" ht="30" customHeight="1" spans="1:8" x14ac:dyDescent="0.25">
      <c r="A36" s="11" t="s">
        <v>97</v>
      </c>
      <c r="B36" s="11"/>
      <c r="C36" s="11"/>
      <c r="D36" s="11"/>
      <c r="E36" s="11"/>
      <c r="F36" s="11"/>
      <c r="G36" s="11"/>
      <c r="H36" s="11"/>
    </row>
    <row r="37" ht="34" customHeight="1" spans="1:8" x14ac:dyDescent="0.25">
      <c r="A37" s="12" t="str">
        <f>IF('Исходные'!A17="","",COUNTIF('Исходные'!$A$2:A17,"&lt;&gt;"))</f>
        <v/>
      </c>
      <c r="B37" s="12" t="str">
        <f>IF('Исходные'!A17="","",'Исходные'!A17)</f>
        <v/>
      </c>
      <c r="C37" s="12" t="str">
        <f>IF('Исходные'!A17="","",'Исходные'!C17)</f>
        <v/>
      </c>
      <c r="D37" s="13" t="str">
        <f>IF('Исходные'!A17="","",ROUND('Исходные'!P17/1000,2))</f>
        <v/>
      </c>
      <c r="E37" s="13" t="str">
        <f>IF('Исходные'!A17="","",ROUND('Исходные'!Q17/1000,2))</f>
        <v/>
      </c>
      <c r="F37" s="13" t="str">
        <f>IF('Исходные'!A17="","",ROUND('Исходные'!R17/1000,2))</f>
        <v/>
      </c>
      <c r="G37" s="13" t="str">
        <f>IF('Исходные'!A17="","",ROUND('Исходные'!S17/1000,2))</f>
        <v/>
      </c>
      <c r="H37" s="14" t="str">
        <f>IF(B37="","",SUM(D37:G37))</f>
        <v/>
      </c>
    </row>
    <row r="38" ht="34" customHeight="1" spans="1:8" x14ac:dyDescent="0.25">
      <c r="A38" s="12" t="str">
        <f>IF('Исходные'!A18="","",COUNTIF('Исходные'!$A$2:A18,"&lt;&gt;"))</f>
        <v/>
      </c>
      <c r="B38" s="12" t="str">
        <f>IF('Исходные'!A18="","",'Исходные'!A18)</f>
        <v/>
      </c>
      <c r="C38" s="12" t="str">
        <f>IF('Исходные'!A18="","",'Исходные'!C18)</f>
        <v/>
      </c>
      <c r="D38" s="13" t="str">
        <f>IF('Исходные'!A18="","",ROUND('Исходные'!P18/1000,2))</f>
        <v/>
      </c>
      <c r="E38" s="13" t="str">
        <f>IF('Исходные'!A18="","",ROUND('Исходные'!Q18/1000,2))</f>
        <v/>
      </c>
      <c r="F38" s="13" t="str">
        <f>IF('Исходные'!A18="","",ROUND('Исходные'!R18/1000,2))</f>
        <v/>
      </c>
      <c r="G38" s="13" t="str">
        <f>IF('Исходные'!A18="","",ROUND('Исходные'!S18/1000,2))</f>
        <v/>
      </c>
      <c r="H38" s="14" t="str">
        <f>IF(B38="","",SUM(D38:G38))</f>
        <v/>
      </c>
    </row>
    <row r="39" ht="34" customHeight="1" spans="1:8" x14ac:dyDescent="0.25">
      <c r="A39" s="12" t="str">
        <f>IF('Исходные'!A19="","",COUNTIF('Исходные'!$A$2:A19,"&lt;&gt;"))</f>
        <v/>
      </c>
      <c r="B39" s="12" t="str">
        <f>IF('Исходные'!A19="","",'Исходные'!A19)</f>
        <v/>
      </c>
      <c r="C39" s="12" t="str">
        <f>IF('Исходные'!A19="","",'Исходные'!C19)</f>
        <v/>
      </c>
      <c r="D39" s="13" t="str">
        <f>IF('Исходные'!A19="","",ROUND('Исходные'!P19/1000,2))</f>
        <v/>
      </c>
      <c r="E39" s="13" t="str">
        <f>IF('Исходные'!A19="","",ROUND('Исходные'!Q19/1000,2))</f>
        <v/>
      </c>
      <c r="F39" s="13" t="str">
        <f>IF('Исходные'!A19="","",ROUND('Исходные'!R19/1000,2))</f>
        <v/>
      </c>
      <c r="G39" s="13" t="str">
        <f>IF('Исходные'!A19="","",ROUND('Исходные'!S19/1000,2))</f>
        <v/>
      </c>
      <c r="H39" s="14" t="str">
        <f>IF(B39="","",SUM(D39:G39))</f>
        <v/>
      </c>
    </row>
    <row r="40" ht="34" customHeight="1" spans="1:8" x14ac:dyDescent="0.25">
      <c r="A40" s="12" t="str">
        <f>IF('Исходные'!A20="","",COUNTIF('Исходные'!$A$2:A20,"&lt;&gt;"))</f>
        <v/>
      </c>
      <c r="B40" s="12" t="str">
        <f>IF('Исходные'!A20="","",'Исходные'!A20)</f>
        <v/>
      </c>
      <c r="C40" s="12" t="str">
        <f>IF('Исходные'!A20="","",'Исходные'!C20)</f>
        <v/>
      </c>
      <c r="D40" s="13" t="str">
        <f>IF('Исходные'!A20="","",ROUND('Исходные'!P20/1000,2))</f>
        <v/>
      </c>
      <c r="E40" s="13" t="str">
        <f>IF('Исходные'!A20="","",ROUND('Исходные'!Q20/1000,2))</f>
        <v/>
      </c>
      <c r="F40" s="13" t="str">
        <f>IF('Исходные'!A20="","",ROUND('Исходные'!R20/1000,2))</f>
        <v/>
      </c>
      <c r="G40" s="13" t="str">
        <f>IF('Исходные'!A20="","",ROUND('Исходные'!S20/1000,2))</f>
        <v/>
      </c>
      <c r="H40" s="14" t="str">
        <f>IF(B40="","",SUM(D40:G40))</f>
        <v/>
      </c>
    </row>
    <row r="41" ht="34" customHeight="1" spans="1:8" x14ac:dyDescent="0.25">
      <c r="A41" s="12" t="str">
        <f>IF('Исходные'!A21="","",COUNTIF('Исходные'!$A$2:A21,"&lt;&gt;"))</f>
        <v/>
      </c>
      <c r="B41" s="12" t="str">
        <f>IF('Исходные'!A21="","",'Исходные'!A21)</f>
        <v/>
      </c>
      <c r="C41" s="12" t="str">
        <f>IF('Исходные'!A21="","",'Исходные'!C21)</f>
        <v/>
      </c>
      <c r="D41" s="13" t="str">
        <f>IF('Исходные'!A21="","",ROUND('Исходные'!P21/1000,2))</f>
        <v/>
      </c>
      <c r="E41" s="13" t="str">
        <f>IF('Исходные'!A21="","",ROUND('Исходные'!Q21/1000,2))</f>
        <v/>
      </c>
      <c r="F41" s="13" t="str">
        <f>IF('Исходные'!A21="","",ROUND('Исходные'!R21/1000,2))</f>
        <v/>
      </c>
      <c r="G41" s="13" t="str">
        <f>IF('Исходные'!A21="","",ROUND('Исходные'!S21/1000,2))</f>
        <v/>
      </c>
      <c r="H41" s="14" t="str">
        <f>IF(B41="","",SUM(D41:G41))</f>
        <v/>
      </c>
    </row>
    <row r="42" spans="1:8" x14ac:dyDescent="0.25">
      <c r="A42" s="15"/>
      <c r="B42" s="15"/>
      <c r="C42" s="10" t="s">
        <v>98</v>
      </c>
      <c r="D42" s="14">
        <f>SUM(D37:D41)</f>
        <v>0</v>
      </c>
      <c r="E42" s="14">
        <f>SUM(E37:E41)</f>
        <v>0</v>
      </c>
      <c r="F42" s="14">
        <f>SUM(F37:F41)</f>
        <v>0</v>
      </c>
      <c r="G42" s="14">
        <f>SUM(G37:G41)</f>
        <v>0</v>
      </c>
      <c r="H42" s="14">
        <f>SUM(D42:G42)</f>
        <v>0</v>
      </c>
    </row>
    <row r="43" ht="30" customHeight="1" spans="1:8" x14ac:dyDescent="0.25">
      <c r="A43" s="11" t="s">
        <v>99</v>
      </c>
      <c r="B43" s="11"/>
      <c r="C43" s="11"/>
      <c r="D43" s="11"/>
      <c r="E43" s="11"/>
      <c r="F43" s="11"/>
      <c r="G43" s="11"/>
      <c r="H43" s="11"/>
    </row>
    <row r="44" ht="34" customHeight="1" spans="1:8" x14ac:dyDescent="0.25">
      <c r="A44" s="12" t="str">
        <f>IF('Исходные'!A22="","",COUNTIF('Исходные'!$A$2:A22,"&lt;&gt;"))</f>
        <v/>
      </c>
      <c r="B44" s="12" t="str">
        <f>IF('Исходные'!A22="","",'Исходные'!A22)</f>
        <v/>
      </c>
      <c r="C44" s="12" t="str">
        <f>IF('Исходные'!A22="","",'Исходные'!C22)</f>
        <v/>
      </c>
      <c r="D44" s="13" t="str">
        <f>IF('Исходные'!A22="","",ROUND('Исходные'!P22/1000,2))</f>
        <v/>
      </c>
      <c r="E44" s="13" t="str">
        <f>IF('Исходные'!A22="","",ROUND('Исходные'!Q22/1000,2))</f>
        <v/>
      </c>
      <c r="F44" s="13" t="str">
        <f>IF('Исходные'!A22="","",ROUND('Исходные'!R22/1000,2))</f>
        <v/>
      </c>
      <c r="G44" s="13" t="str">
        <f>IF('Исходные'!A22="","",ROUND('Исходные'!S22/1000,2))</f>
        <v/>
      </c>
      <c r="H44" s="14" t="str">
        <f>IF(B44="","",SUM(D44:G44))</f>
        <v/>
      </c>
    </row>
    <row r="45" ht="34" customHeight="1" spans="1:8" x14ac:dyDescent="0.25">
      <c r="A45" s="12" t="str">
        <f>IF('Исходные'!A23="","",COUNTIF('Исходные'!$A$2:A23,"&lt;&gt;"))</f>
        <v/>
      </c>
      <c r="B45" s="12" t="str">
        <f>IF('Исходные'!A23="","",'Исходные'!A23)</f>
        <v/>
      </c>
      <c r="C45" s="12" t="str">
        <f>IF('Исходные'!A23="","",'Исходные'!C23)</f>
        <v/>
      </c>
      <c r="D45" s="13" t="str">
        <f>IF('Исходные'!A23="","",ROUND('Исходные'!P23/1000,2))</f>
        <v/>
      </c>
      <c r="E45" s="13" t="str">
        <f>IF('Исходные'!A23="","",ROUND('Исходные'!Q23/1000,2))</f>
        <v/>
      </c>
      <c r="F45" s="13" t="str">
        <f>IF('Исходные'!A23="","",ROUND('Исходные'!R23/1000,2))</f>
        <v/>
      </c>
      <c r="G45" s="13" t="str">
        <f>IF('Исходные'!A23="","",ROUND('Исходные'!S23/1000,2))</f>
        <v/>
      </c>
      <c r="H45" s="14" t="str">
        <f>IF(B45="","",SUM(D45:G45))</f>
        <v/>
      </c>
    </row>
    <row r="46" ht="34" customHeight="1" spans="1:8" x14ac:dyDescent="0.25">
      <c r="A46" s="12" t="str">
        <f>IF('Исходные'!A24="","",COUNTIF('Исходные'!$A$2:A24,"&lt;&gt;"))</f>
        <v/>
      </c>
      <c r="B46" s="12" t="str">
        <f>IF('Исходные'!A24="","",'Исходные'!A24)</f>
        <v/>
      </c>
      <c r="C46" s="12" t="str">
        <f>IF('Исходные'!A24="","",'Исходные'!C24)</f>
        <v/>
      </c>
      <c r="D46" s="13" t="str">
        <f>IF('Исходные'!A24="","",ROUND('Исходные'!P24/1000,2))</f>
        <v/>
      </c>
      <c r="E46" s="13" t="str">
        <f>IF('Исходные'!A24="","",ROUND('Исходные'!Q24/1000,2))</f>
        <v/>
      </c>
      <c r="F46" s="13" t="str">
        <f>IF('Исходные'!A24="","",ROUND('Исходные'!R24/1000,2))</f>
        <v/>
      </c>
      <c r="G46" s="13" t="str">
        <f>IF('Исходные'!A24="","",ROUND('Исходные'!S24/1000,2))</f>
        <v/>
      </c>
      <c r="H46" s="14" t="str">
        <f>IF(B46="","",SUM(D46:G46))</f>
        <v/>
      </c>
    </row>
    <row r="47" ht="34" customHeight="1" spans="1:8" x14ac:dyDescent="0.25">
      <c r="A47" s="12" t="str">
        <f>IF('Исходные'!A25="","",COUNTIF('Исходные'!$A$2:A25,"&lt;&gt;"))</f>
        <v/>
      </c>
      <c r="B47" s="12" t="str">
        <f>IF('Исходные'!A25="","",'Исходные'!A25)</f>
        <v/>
      </c>
      <c r="C47" s="12" t="str">
        <f>IF('Исходные'!A25="","",'Исходные'!C25)</f>
        <v/>
      </c>
      <c r="D47" s="13" t="str">
        <f>IF('Исходные'!A25="","",ROUND('Исходные'!P25/1000,2))</f>
        <v/>
      </c>
      <c r="E47" s="13" t="str">
        <f>IF('Исходные'!A25="","",ROUND('Исходные'!Q25/1000,2))</f>
        <v/>
      </c>
      <c r="F47" s="13" t="str">
        <f>IF('Исходные'!A25="","",ROUND('Исходные'!R25/1000,2))</f>
        <v/>
      </c>
      <c r="G47" s="13" t="str">
        <f>IF('Исходные'!A25="","",ROUND('Исходные'!S25/1000,2))</f>
        <v/>
      </c>
      <c r="H47" s="14" t="str">
        <f>IF(B47="","",SUM(D47:G47))</f>
        <v/>
      </c>
    </row>
    <row r="48" ht="34" customHeight="1" spans="1:8" x14ac:dyDescent="0.25">
      <c r="A48" s="12" t="str">
        <f>IF('Исходные'!A26="","",COUNTIF('Исходные'!$A$2:A26,"&lt;&gt;"))</f>
        <v/>
      </c>
      <c r="B48" s="12" t="str">
        <f>IF('Исходные'!A26="","",'Исходные'!A26)</f>
        <v/>
      </c>
      <c r="C48" s="12" t="str">
        <f>IF('Исходные'!A26="","",'Исходные'!C26)</f>
        <v/>
      </c>
      <c r="D48" s="13" t="str">
        <f>IF('Исходные'!A26="","",ROUND('Исходные'!P26/1000,2))</f>
        <v/>
      </c>
      <c r="E48" s="13" t="str">
        <f>IF('Исходные'!A26="","",ROUND('Исходные'!Q26/1000,2))</f>
        <v/>
      </c>
      <c r="F48" s="13" t="str">
        <f>IF('Исходные'!A26="","",ROUND('Исходные'!R26/1000,2))</f>
        <v/>
      </c>
      <c r="G48" s="13" t="str">
        <f>IF('Исходные'!A26="","",ROUND('Исходные'!S26/1000,2))</f>
        <v/>
      </c>
      <c r="H48" s="14" t="str">
        <f>IF(B48="","",SUM(D48:G48))</f>
        <v/>
      </c>
    </row>
    <row r="49" spans="1:8" x14ac:dyDescent="0.25">
      <c r="A49" s="15"/>
      <c r="B49" s="15"/>
      <c r="C49" s="10" t="s">
        <v>100</v>
      </c>
      <c r="D49" s="14">
        <f>SUM(D44:D48)</f>
        <v>0</v>
      </c>
      <c r="E49" s="14">
        <f>SUM(E44:E48)</f>
        <v>0</v>
      </c>
      <c r="F49" s="14">
        <f>SUM(F44:F48)</f>
        <v>0</v>
      </c>
      <c r="G49" s="14">
        <f>SUM(G44:G48)</f>
        <v>0</v>
      </c>
      <c r="H49" s="14">
        <f>SUM(D49:G49)</f>
        <v>0</v>
      </c>
    </row>
    <row r="50" ht="42" customHeight="1" spans="1:8" x14ac:dyDescent="0.25">
      <c r="A50" s="11" t="s">
        <v>101</v>
      </c>
      <c r="B50" s="11"/>
      <c r="C50" s="11"/>
      <c r="D50" s="11"/>
      <c r="E50" s="11"/>
      <c r="F50" s="11"/>
      <c r="G50" s="11"/>
      <c r="H50" s="11"/>
    </row>
    <row r="51" ht="34" customHeight="1" spans="1:8" x14ac:dyDescent="0.25">
      <c r="A51" s="12" t="str">
        <f>IF('Исходные'!A27="","",COUNTIF('Исходные'!$A$2:A27,"&lt;&gt;"))</f>
        <v/>
      </c>
      <c r="B51" s="12" t="str">
        <f>IF('Исходные'!A27="","",'Исходные'!A27)</f>
        <v/>
      </c>
      <c r="C51" s="12" t="str">
        <f>IF('Исходные'!A27="","",'Исходные'!C27)</f>
        <v/>
      </c>
      <c r="D51" s="13" t="str">
        <f>IF('Исходные'!A27="","",ROUND('Исходные'!P27/1000,2))</f>
        <v/>
      </c>
      <c r="E51" s="13" t="str">
        <f>IF('Исходные'!A27="","",ROUND('Исходные'!Q27/1000,2))</f>
        <v/>
      </c>
      <c r="F51" s="13" t="str">
        <f>IF('Исходные'!A27="","",ROUND('Исходные'!R27/1000,2))</f>
        <v/>
      </c>
      <c r="G51" s="13" t="str">
        <f>IF('Исходные'!A27="","",ROUND('Исходные'!S27/1000,2))</f>
        <v/>
      </c>
      <c r="H51" s="14" t="str">
        <f>IF(B51="","",SUM(D51:G51))</f>
        <v/>
      </c>
    </row>
    <row r="52" ht="34" customHeight="1" spans="1:8" x14ac:dyDescent="0.25">
      <c r="A52" s="12" t="str">
        <f>IF('Исходные'!A28="","",COUNTIF('Исходные'!$A$2:A28,"&lt;&gt;"))</f>
        <v/>
      </c>
      <c r="B52" s="12" t="str">
        <f>IF('Исходные'!A28="","",'Исходные'!A28)</f>
        <v/>
      </c>
      <c r="C52" s="12" t="str">
        <f>IF('Исходные'!A28="","",'Исходные'!C28)</f>
        <v/>
      </c>
      <c r="D52" s="13" t="str">
        <f>IF('Исходные'!A28="","",ROUND('Исходные'!P28/1000,2))</f>
        <v/>
      </c>
      <c r="E52" s="13" t="str">
        <f>IF('Исходные'!A28="","",ROUND('Исходные'!Q28/1000,2))</f>
        <v/>
      </c>
      <c r="F52" s="13" t="str">
        <f>IF('Исходные'!A28="","",ROUND('Исходные'!R28/1000,2))</f>
        <v/>
      </c>
      <c r="G52" s="13" t="str">
        <f>IF('Исходные'!A28="","",ROUND('Исходные'!S28/1000,2))</f>
        <v/>
      </c>
      <c r="H52" s="14" t="str">
        <f>IF(B52="","",SUM(D52:G52))</f>
        <v/>
      </c>
    </row>
    <row r="53" ht="34" customHeight="1" spans="1:8" x14ac:dyDescent="0.25">
      <c r="A53" s="12" t="str">
        <f>IF('Исходные'!A29="","",COUNTIF('Исходные'!$A$2:A29,"&lt;&gt;"))</f>
        <v/>
      </c>
      <c r="B53" s="12" t="str">
        <f>IF('Исходные'!A29="","",'Исходные'!A29)</f>
        <v/>
      </c>
      <c r="C53" s="12" t="str">
        <f>IF('Исходные'!A29="","",'Исходные'!C29)</f>
        <v/>
      </c>
      <c r="D53" s="13" t="str">
        <f>IF('Исходные'!A29="","",ROUND('Исходные'!P29/1000,2))</f>
        <v/>
      </c>
      <c r="E53" s="13" t="str">
        <f>IF('Исходные'!A29="","",ROUND('Исходные'!Q29/1000,2))</f>
        <v/>
      </c>
      <c r="F53" s="13" t="str">
        <f>IF('Исходные'!A29="","",ROUND('Исходные'!R29/1000,2))</f>
        <v/>
      </c>
      <c r="G53" s="13" t="str">
        <f>IF('Исходные'!A29="","",ROUND('Исходные'!S29/1000,2))</f>
        <v/>
      </c>
      <c r="H53" s="14" t="str">
        <f>IF(B53="","",SUM(D53:G53))</f>
        <v/>
      </c>
    </row>
    <row r="54" ht="34" customHeight="1" spans="1:8" x14ac:dyDescent="0.25">
      <c r="A54" s="12" t="str">
        <f>IF('Исходные'!A30="","",COUNTIF('Исходные'!$A$2:A30,"&lt;&gt;"))</f>
        <v/>
      </c>
      <c r="B54" s="12" t="str">
        <f>IF('Исходные'!A30="","",'Исходные'!A30)</f>
        <v/>
      </c>
      <c r="C54" s="12" t="str">
        <f>IF('Исходные'!A30="","",'Исходные'!C30)</f>
        <v/>
      </c>
      <c r="D54" s="13" t="str">
        <f>IF('Исходные'!A30="","",ROUND('Исходные'!P30/1000,2))</f>
        <v/>
      </c>
      <c r="E54" s="13" t="str">
        <f>IF('Исходные'!A30="","",ROUND('Исходные'!Q30/1000,2))</f>
        <v/>
      </c>
      <c r="F54" s="13" t="str">
        <f>IF('Исходные'!A30="","",ROUND('Исходные'!R30/1000,2))</f>
        <v/>
      </c>
      <c r="G54" s="13" t="str">
        <f>IF('Исходные'!A30="","",ROUND('Исходные'!S30/1000,2))</f>
        <v/>
      </c>
      <c r="H54" s="14" t="str">
        <f>IF(B54="","",SUM(D54:G54))</f>
        <v/>
      </c>
    </row>
    <row r="55" ht="34" customHeight="1" spans="1:8" x14ac:dyDescent="0.25">
      <c r="A55" s="12" t="str">
        <f>IF('Исходные'!A31="","",COUNTIF('Исходные'!$A$2:A31,"&lt;&gt;"))</f>
        <v/>
      </c>
      <c r="B55" s="12" t="str">
        <f>IF('Исходные'!A31="","",'Исходные'!A31)</f>
        <v/>
      </c>
      <c r="C55" s="12" t="str">
        <f>IF('Исходные'!A31="","",'Исходные'!C31)</f>
        <v/>
      </c>
      <c r="D55" s="13" t="str">
        <f>IF('Исходные'!A31="","",ROUND('Исходные'!P31/1000,2))</f>
        <v/>
      </c>
      <c r="E55" s="13" t="str">
        <f>IF('Исходные'!A31="","",ROUND('Исходные'!Q31/1000,2))</f>
        <v/>
      </c>
      <c r="F55" s="13" t="str">
        <f>IF('Исходные'!A31="","",ROUND('Исходные'!R31/1000,2))</f>
        <v/>
      </c>
      <c r="G55" s="13" t="str">
        <f>IF('Исходные'!A31="","",ROUND('Исходные'!S31/1000,2))</f>
        <v/>
      </c>
      <c r="H55" s="14" t="str">
        <f>IF(B55="","",SUM(D55:G55))</f>
        <v/>
      </c>
    </row>
    <row r="56" spans="1:8" x14ac:dyDescent="0.25">
      <c r="A56" s="15"/>
      <c r="B56" s="15"/>
      <c r="C56" s="10" t="s">
        <v>102</v>
      </c>
      <c r="D56" s="14">
        <f>SUM(D51:D55)</f>
        <v>0</v>
      </c>
      <c r="E56" s="14">
        <f>SUM(E51:E55)</f>
        <v>0</v>
      </c>
      <c r="F56" s="14">
        <f>SUM(F51:F55)</f>
        <v>0</v>
      </c>
      <c r="G56" s="14">
        <f>SUM(G51:G55)</f>
        <v>0</v>
      </c>
      <c r="H56" s="14">
        <f>SUM(D56:G56)</f>
        <v>0</v>
      </c>
    </row>
    <row r="57" ht="30" customHeight="1" spans="1:8" x14ac:dyDescent="0.25">
      <c r="A57" s="11" t="s">
        <v>103</v>
      </c>
      <c r="B57" s="11"/>
      <c r="C57" s="11"/>
      <c r="D57" s="11"/>
      <c r="E57" s="11"/>
      <c r="F57" s="11"/>
      <c r="G57" s="11"/>
      <c r="H57" s="11"/>
    </row>
    <row r="58" ht="34" customHeight="1" spans="1:8" x14ac:dyDescent="0.25">
      <c r="A58" s="12" t="str">
        <f>IF('Исходные'!A32="","",COUNTIF('Исходные'!$A$2:A32,"&lt;&gt;"))</f>
        <v/>
      </c>
      <c r="B58" s="12" t="str">
        <f>IF('Исходные'!A32="","",'Исходные'!A32)</f>
        <v/>
      </c>
      <c r="C58" s="12" t="str">
        <f>IF('Исходные'!A32="","",'Исходные'!C32)</f>
        <v/>
      </c>
      <c r="D58" s="13" t="str">
        <f>IF('Исходные'!A32="","",ROUND('Исходные'!P32/1000,2))</f>
        <v/>
      </c>
      <c r="E58" s="13" t="str">
        <f>IF('Исходные'!A32="","",ROUND('Исходные'!Q32/1000,2))</f>
        <v/>
      </c>
      <c r="F58" s="13" t="str">
        <f>IF('Исходные'!A32="","",ROUND('Исходные'!R32/1000,2))</f>
        <v/>
      </c>
      <c r="G58" s="13" t="str">
        <f>IF('Исходные'!A32="","",ROUND('Исходные'!S32/1000,2))</f>
        <v/>
      </c>
      <c r="H58" s="14" t="str">
        <f>IF(B58="","",SUM(D58:G58))</f>
        <v/>
      </c>
    </row>
    <row r="59" ht="34" customHeight="1" spans="1:8" x14ac:dyDescent="0.25">
      <c r="A59" s="12" t="str">
        <f>IF('Исходные'!A33="","",COUNTIF('Исходные'!$A$2:A33,"&lt;&gt;"))</f>
        <v/>
      </c>
      <c r="B59" s="12" t="str">
        <f>IF('Исходные'!A33="","",'Исходные'!A33)</f>
        <v/>
      </c>
      <c r="C59" s="12" t="str">
        <f>IF('Исходные'!A33="","",'Исходные'!C33)</f>
        <v/>
      </c>
      <c r="D59" s="13" t="str">
        <f>IF('Исходные'!A33="","",ROUND('Исходные'!P33/1000,2))</f>
        <v/>
      </c>
      <c r="E59" s="13" t="str">
        <f>IF('Исходные'!A33="","",ROUND('Исходные'!Q33/1000,2))</f>
        <v/>
      </c>
      <c r="F59" s="13" t="str">
        <f>IF('Исходные'!A33="","",ROUND('Исходные'!R33/1000,2))</f>
        <v/>
      </c>
      <c r="G59" s="13" t="str">
        <f>IF('Исходные'!A33="","",ROUND('Исходные'!S33/1000,2))</f>
        <v/>
      </c>
      <c r="H59" s="14" t="str">
        <f>IF(B59="","",SUM(D59:G59))</f>
        <v/>
      </c>
    </row>
    <row r="60" ht="34" customHeight="1" spans="1:8" x14ac:dyDescent="0.25">
      <c r="A60" s="12" t="str">
        <f>IF('Исходные'!A34="","",COUNTIF('Исходные'!$A$2:A34,"&lt;&gt;"))</f>
        <v/>
      </c>
      <c r="B60" s="12" t="str">
        <f>IF('Исходные'!A34="","",'Исходные'!A34)</f>
        <v/>
      </c>
      <c r="C60" s="12" t="str">
        <f>IF('Исходные'!A34="","",'Исходные'!C34)</f>
        <v/>
      </c>
      <c r="D60" s="13" t="str">
        <f>IF('Исходные'!A34="","",ROUND('Исходные'!P34/1000,2))</f>
        <v/>
      </c>
      <c r="E60" s="13" t="str">
        <f>IF('Исходные'!A34="","",ROUND('Исходные'!Q34/1000,2))</f>
        <v/>
      </c>
      <c r="F60" s="13" t="str">
        <f>IF('Исходные'!A34="","",ROUND('Исходные'!R34/1000,2))</f>
        <v/>
      </c>
      <c r="G60" s="13" t="str">
        <f>IF('Исходные'!A34="","",ROUND('Исходные'!S34/1000,2))</f>
        <v/>
      </c>
      <c r="H60" s="14" t="str">
        <f>IF(B60="","",SUM(D60:G60))</f>
        <v/>
      </c>
    </row>
    <row r="61" ht="34" customHeight="1" spans="1:8" x14ac:dyDescent="0.25">
      <c r="A61" s="12" t="str">
        <f>IF('Исходные'!A35="","",COUNTIF('Исходные'!$A$2:A35,"&lt;&gt;"))</f>
        <v/>
      </c>
      <c r="B61" s="12" t="str">
        <f>IF('Исходные'!A35="","",'Исходные'!A35)</f>
        <v/>
      </c>
      <c r="C61" s="12" t="str">
        <f>IF('Исходные'!A35="","",'Исходные'!C35)</f>
        <v/>
      </c>
      <c r="D61" s="13" t="str">
        <f>IF('Исходные'!A35="","",ROUND('Исходные'!P35/1000,2))</f>
        <v/>
      </c>
      <c r="E61" s="13" t="str">
        <f>IF('Исходные'!A35="","",ROUND('Исходные'!Q35/1000,2))</f>
        <v/>
      </c>
      <c r="F61" s="13" t="str">
        <f>IF('Исходные'!A35="","",ROUND('Исходные'!R35/1000,2))</f>
        <v/>
      </c>
      <c r="G61" s="13" t="str">
        <f>IF('Исходные'!A35="","",ROUND('Исходные'!S35/1000,2))</f>
        <v/>
      </c>
      <c r="H61" s="14" t="str">
        <f>IF(B61="","",SUM(D61:G61))</f>
        <v/>
      </c>
    </row>
    <row r="62" ht="34" customHeight="1" spans="1:8" x14ac:dyDescent="0.25">
      <c r="A62" s="12" t="str">
        <f>IF('Исходные'!A36="","",COUNTIF('Исходные'!$A$2:A36,"&lt;&gt;"))</f>
        <v/>
      </c>
      <c r="B62" s="12" t="str">
        <f>IF('Исходные'!A36="","",'Исходные'!A36)</f>
        <v/>
      </c>
      <c r="C62" s="12" t="str">
        <f>IF('Исходные'!A36="","",'Исходные'!C36)</f>
        <v/>
      </c>
      <c r="D62" s="13" t="str">
        <f>IF('Исходные'!A36="","",ROUND('Исходные'!P36/1000,2))</f>
        <v/>
      </c>
      <c r="E62" s="13" t="str">
        <f>IF('Исходные'!A36="","",ROUND('Исходные'!Q36/1000,2))</f>
        <v/>
      </c>
      <c r="F62" s="13" t="str">
        <f>IF('Исходные'!A36="","",ROUND('Исходные'!R36/1000,2))</f>
        <v/>
      </c>
      <c r="G62" s="13" t="str">
        <f>IF('Исходные'!A36="","",ROUND('Исходные'!S36/1000,2))</f>
        <v/>
      </c>
      <c r="H62" s="14" t="str">
        <f>IF(B62="","",SUM(D62:G62))</f>
        <v/>
      </c>
    </row>
    <row r="63" spans="1:8" x14ac:dyDescent="0.25">
      <c r="A63" s="15"/>
      <c r="B63" s="15"/>
      <c r="C63" s="10" t="s">
        <v>104</v>
      </c>
      <c r="D63" s="14">
        <f>SUM(D58:D62)</f>
        <v>0</v>
      </c>
      <c r="E63" s="14">
        <f>SUM(E58:E62)</f>
        <v>0</v>
      </c>
      <c r="F63" s="14">
        <f>SUM(F58:F62)</f>
        <v>0</v>
      </c>
      <c r="G63" s="14">
        <f>SUM(G58:G62)</f>
        <v>0</v>
      </c>
      <c r="H63" s="14">
        <f>SUM(D63:G63)</f>
        <v>0</v>
      </c>
    </row>
    <row r="64" spans="1:8" s="16" customFormat="1" x14ac:dyDescent="0.25">
      <c r="A64" s="17"/>
      <c r="B64" s="17"/>
      <c r="C64" s="18" t="s">
        <v>105</v>
      </c>
      <c r="D64" s="19">
        <f>SUM(D21,D28,D35,D42,D49,D56,D63)</f>
        <v>0</v>
      </c>
      <c r="E64" s="19">
        <f>SUM(E21,E28,E35,E42,E49,E56,E63)</f>
        <v>0</v>
      </c>
      <c r="F64" s="19">
        <f>SUM(F21,F28,F35,F42,F49,F56,F63)</f>
        <v>0</v>
      </c>
      <c r="G64" s="19">
        <f>SUM(G21,G28,G35,G42,G49,G56,G63)</f>
        <v>0</v>
      </c>
      <c r="H64" s="19">
        <f>SUM(D64:G64)</f>
        <v>0</v>
      </c>
    </row>
    <row r="65" ht="30" customHeight="1" spans="1:8" x14ac:dyDescent="0.25">
      <c r="A65" s="11" t="s">
        <v>106</v>
      </c>
      <c r="B65" s="11"/>
      <c r="C65" s="11"/>
      <c r="D65" s="11"/>
      <c r="E65" s="11"/>
      <c r="F65" s="11"/>
      <c r="G65" s="11"/>
      <c r="H65" s="11"/>
    </row>
    <row r="66" ht="34" customHeight="1" spans="1:8" x14ac:dyDescent="0.25">
      <c r="A66" s="12" t="str">
        <f>IF('Исходные'!A37="","",COUNTIF('Исходные'!$A$2:A37,"&lt;&gt;"))</f>
        <v/>
      </c>
      <c r="B66" s="12" t="str">
        <f>IF('Исходные'!A37="","",'Исходные'!A37)</f>
        <v/>
      </c>
      <c r="C66" s="12" t="str">
        <f>IF('Исходные'!A37="","",'Исходные'!C37)</f>
        <v/>
      </c>
      <c r="D66" s="13" t="str">
        <f>IF('Исходные'!A37="","",ROUND('Исходные'!P37/1000,2))</f>
        <v/>
      </c>
      <c r="E66" s="13" t="str">
        <f>IF('Исходные'!A37="","",ROUND('Исходные'!Q37/1000,2))</f>
        <v/>
      </c>
      <c r="F66" s="13" t="str">
        <f>IF('Исходные'!A37="","",ROUND('Исходные'!R37/1000,2))</f>
        <v/>
      </c>
      <c r="G66" s="13" t="str">
        <f>IF('Исходные'!A37="","",ROUND('Исходные'!S37/1000,2))</f>
        <v/>
      </c>
      <c r="H66" s="14" t="str">
        <f>IF(B66="","",SUM(D66:G66))</f>
        <v/>
      </c>
    </row>
    <row r="67" ht="34" customHeight="1" spans="1:8" x14ac:dyDescent="0.25">
      <c r="A67" s="12" t="str">
        <f>IF('Исходные'!A38="","",COUNTIF('Исходные'!$A$2:A38,"&lt;&gt;"))</f>
        <v/>
      </c>
      <c r="B67" s="12" t="str">
        <f>IF('Исходные'!A38="","",'Исходные'!A38)</f>
        <v/>
      </c>
      <c r="C67" s="12" t="str">
        <f>IF('Исходные'!A38="","",'Исходные'!C38)</f>
        <v/>
      </c>
      <c r="D67" s="13" t="str">
        <f>IF('Исходные'!A38="","",ROUND('Исходные'!P38/1000,2))</f>
        <v/>
      </c>
      <c r="E67" s="13" t="str">
        <f>IF('Исходные'!A38="","",ROUND('Исходные'!Q38/1000,2))</f>
        <v/>
      </c>
      <c r="F67" s="13" t="str">
        <f>IF('Исходные'!A38="","",ROUND('Исходные'!R38/1000,2))</f>
        <v/>
      </c>
      <c r="G67" s="13" t="str">
        <f>IF('Исходные'!A38="","",ROUND('Исходные'!S38/1000,2))</f>
        <v/>
      </c>
      <c r="H67" s="14" t="str">
        <f>IF(B67="","",SUM(D67:G67))</f>
        <v/>
      </c>
    </row>
    <row r="68" ht="34" customHeight="1" spans="1:8" x14ac:dyDescent="0.25">
      <c r="A68" s="12" t="str">
        <f>IF('Исходные'!A39="","",COUNTIF('Исходные'!$A$2:A39,"&lt;&gt;"))</f>
        <v/>
      </c>
      <c r="B68" s="12" t="str">
        <f>IF('Исходные'!A39="","",'Исходные'!A39)</f>
        <v/>
      </c>
      <c r="C68" s="12" t="str">
        <f>IF('Исходные'!A39="","",'Исходные'!C39)</f>
        <v/>
      </c>
      <c r="D68" s="13" t="str">
        <f>IF('Исходные'!A39="","",ROUND('Исходные'!P39/1000,2))</f>
        <v/>
      </c>
      <c r="E68" s="13" t="str">
        <f>IF('Исходные'!A39="","",ROUND('Исходные'!Q39/1000,2))</f>
        <v/>
      </c>
      <c r="F68" s="13" t="str">
        <f>IF('Исходные'!A39="","",ROUND('Исходные'!R39/1000,2))</f>
        <v/>
      </c>
      <c r="G68" s="13" t="str">
        <f>IF('Исходные'!A39="","",ROUND('Исходные'!S39/1000,2))</f>
        <v/>
      </c>
      <c r="H68" s="14" t="str">
        <f>IF(B68="","",SUM(D68:G68))</f>
        <v/>
      </c>
    </row>
    <row r="69" ht="34" customHeight="1" spans="1:8" x14ac:dyDescent="0.25">
      <c r="A69" s="12" t="str">
        <f>IF('Исходные'!A40="","",COUNTIF('Исходные'!$A$2:A40,"&lt;&gt;"))</f>
        <v/>
      </c>
      <c r="B69" s="12" t="str">
        <f>IF('Исходные'!A40="","",'Исходные'!A40)</f>
        <v/>
      </c>
      <c r="C69" s="12" t="str">
        <f>IF('Исходные'!A40="","",'Исходные'!C40)</f>
        <v/>
      </c>
      <c r="D69" s="13" t="str">
        <f>IF('Исходные'!A40="","",ROUND('Исходные'!P40/1000,2))</f>
        <v/>
      </c>
      <c r="E69" s="13" t="str">
        <f>IF('Исходные'!A40="","",ROUND('Исходные'!Q40/1000,2))</f>
        <v/>
      </c>
      <c r="F69" s="13" t="str">
        <f>IF('Исходные'!A40="","",ROUND('Исходные'!R40/1000,2))</f>
        <v/>
      </c>
      <c r="G69" s="13" t="str">
        <f>IF('Исходные'!A40="","",ROUND('Исходные'!S40/1000,2))</f>
        <v/>
      </c>
      <c r="H69" s="14" t="str">
        <f>IF(B69="","",SUM(D69:G69))</f>
        <v/>
      </c>
    </row>
    <row r="70" ht="34" customHeight="1" spans="1:8" x14ac:dyDescent="0.25">
      <c r="A70" s="12" t="str">
        <f>IF('Исходные'!A41="","",COUNTIF('Исходные'!$A$2:A41,"&lt;&gt;"))</f>
        <v/>
      </c>
      <c r="B70" s="12" t="str">
        <f>IF('Исходные'!A41="","",'Исходные'!A41)</f>
        <v/>
      </c>
      <c r="C70" s="12" t="str">
        <f>IF('Исходные'!A41="","",'Исходные'!C41)</f>
        <v/>
      </c>
      <c r="D70" s="13" t="str">
        <f>IF('Исходные'!A41="","",ROUND('Исходные'!P41/1000,2))</f>
        <v/>
      </c>
      <c r="E70" s="13" t="str">
        <f>IF('Исходные'!A41="","",ROUND('Исходные'!Q41/1000,2))</f>
        <v/>
      </c>
      <c r="F70" s="13" t="str">
        <f>IF('Исходные'!A41="","",ROUND('Исходные'!R41/1000,2))</f>
        <v/>
      </c>
      <c r="G70" s="13" t="str">
        <f>IF('Исходные'!A41="","",ROUND('Исходные'!S41/1000,2))</f>
        <v/>
      </c>
      <c r="H70" s="14" t="str">
        <f>IF(B70="","",SUM(D70:G70))</f>
        <v/>
      </c>
    </row>
    <row r="71" spans="1:8" x14ac:dyDescent="0.25">
      <c r="A71" s="15"/>
      <c r="B71" s="15"/>
      <c r="C71" s="10" t="s">
        <v>107</v>
      </c>
      <c r="D71" s="14">
        <f>SUM(D66:D70)</f>
        <v>0</v>
      </c>
      <c r="E71" s="14">
        <f>SUM(E66:E70)</f>
        <v>0</v>
      </c>
      <c r="F71" s="14">
        <f>SUM(F66:F70)</f>
        <v>0</v>
      </c>
      <c r="G71" s="14">
        <f>SUM(G66:G70)</f>
        <v>0</v>
      </c>
      <c r="H71" s="14">
        <f>SUM(D71:G71)</f>
        <v>0</v>
      </c>
    </row>
    <row r="72" spans="1:8" s="16" customFormat="1" x14ac:dyDescent="0.25">
      <c r="A72" s="17"/>
      <c r="B72" s="17"/>
      <c r="C72" s="18" t="s">
        <v>108</v>
      </c>
      <c r="D72" s="19">
        <f>SUM(D21,D28,D35,D42,D49,D56,D63,D71)</f>
        <v>0</v>
      </c>
      <c r="E72" s="19">
        <f>SUM(E21,E28,E35,E42,E49,E56,E63,E71)</f>
        <v>0</v>
      </c>
      <c r="F72" s="19">
        <f>SUM(F21,F28,F35,F42,F49,F56,F63,F71)</f>
        <v>0</v>
      </c>
      <c r="G72" s="19">
        <f>SUM(G21,G28,G35,G42,G49,G56,G63,G71)</f>
        <v>0</v>
      </c>
      <c r="H72" s="19">
        <f>SUM(D72:G72)</f>
        <v>0</v>
      </c>
    </row>
    <row r="73" ht="30" customHeight="1" spans="1:8" x14ac:dyDescent="0.25">
      <c r="A73" s="11" t="s">
        <v>109</v>
      </c>
      <c r="B73" s="11"/>
      <c r="C73" s="11"/>
      <c r="D73" s="11"/>
      <c r="E73" s="11"/>
      <c r="F73" s="11"/>
      <c r="G73" s="11"/>
      <c r="H73" s="11"/>
    </row>
    <row r="74" ht="34" customHeight="1" spans="1:8" x14ac:dyDescent="0.25">
      <c r="A74" s="12" t="str">
        <f>IF('Исходные'!A42="","",COUNTIF('Исходные'!$A$2:A42,"&lt;&gt;"))</f>
        <v/>
      </c>
      <c r="B74" s="12" t="str">
        <f>IF('Исходные'!A42="","",'Исходные'!A42)</f>
        <v/>
      </c>
      <c r="C74" s="12" t="str">
        <f>IF('Исходные'!A42="","",'Исходные'!C42)</f>
        <v/>
      </c>
      <c r="D74" s="13" t="str">
        <f>IF('Исходные'!A42="","",ROUND('Исходные'!P42/1000,2))</f>
        <v/>
      </c>
      <c r="E74" s="13" t="str">
        <f>IF('Исходные'!A42="","",ROUND('Исходные'!Q42/1000,2))</f>
        <v/>
      </c>
      <c r="F74" s="13" t="str">
        <f>IF('Исходные'!A42="","",ROUND('Исходные'!R42/1000,2))</f>
        <v/>
      </c>
      <c r="G74" s="13" t="str">
        <f>IF('Исходные'!A42="","",ROUND('Исходные'!S42/1000,2))</f>
        <v/>
      </c>
      <c r="H74" s="14" t="str">
        <f>IF(B74="","",SUM(D74:G74))</f>
        <v/>
      </c>
    </row>
    <row r="75" ht="34" customHeight="1" spans="1:8" x14ac:dyDescent="0.25">
      <c r="A75" s="12" t="str">
        <f>IF('Исходные'!A43="","",COUNTIF('Исходные'!$A$2:A43,"&lt;&gt;"))</f>
        <v/>
      </c>
      <c r="B75" s="12" t="str">
        <f>IF('Исходные'!A43="","",'Исходные'!A43)</f>
        <v/>
      </c>
      <c r="C75" s="12" t="str">
        <f>IF('Исходные'!A43="","",'Исходные'!C43)</f>
        <v/>
      </c>
      <c r="D75" s="13" t="str">
        <f>IF('Исходные'!A43="","",ROUND('Исходные'!P43/1000,2))</f>
        <v/>
      </c>
      <c r="E75" s="13" t="str">
        <f>IF('Исходные'!A43="","",ROUND('Исходные'!Q43/1000,2))</f>
        <v/>
      </c>
      <c r="F75" s="13" t="str">
        <f>IF('Исходные'!A43="","",ROUND('Исходные'!R43/1000,2))</f>
        <v/>
      </c>
      <c r="G75" s="13" t="str">
        <f>IF('Исходные'!A43="","",ROUND('Исходные'!S43/1000,2))</f>
        <v/>
      </c>
      <c r="H75" s="14" t="str">
        <f>IF(B75="","",SUM(D75:G75))</f>
        <v/>
      </c>
    </row>
    <row r="76" ht="34" customHeight="1" spans="1:8" x14ac:dyDescent="0.25">
      <c r="A76" s="12" t="str">
        <f>IF('Исходные'!A44="","",COUNTIF('Исходные'!$A$2:A44,"&lt;&gt;"))</f>
        <v/>
      </c>
      <c r="B76" s="12" t="str">
        <f>IF('Исходные'!A44="","",'Исходные'!A44)</f>
        <v/>
      </c>
      <c r="C76" s="12" t="str">
        <f>IF('Исходные'!A44="","",'Исходные'!C44)</f>
        <v/>
      </c>
      <c r="D76" s="13" t="str">
        <f>IF('Исходные'!A44="","",ROUND('Исходные'!P44/1000,2))</f>
        <v/>
      </c>
      <c r="E76" s="13" t="str">
        <f>IF('Исходные'!A44="","",ROUND('Исходные'!Q44/1000,2))</f>
        <v/>
      </c>
      <c r="F76" s="13" t="str">
        <f>IF('Исходные'!A44="","",ROUND('Исходные'!R44/1000,2))</f>
        <v/>
      </c>
      <c r="G76" s="13" t="str">
        <f>IF('Исходные'!A44="","",ROUND('Исходные'!S44/1000,2))</f>
        <v/>
      </c>
      <c r="H76" s="14" t="str">
        <f>IF(B76="","",SUM(D76:G76))</f>
        <v/>
      </c>
    </row>
    <row r="77" ht="34" customHeight="1" spans="1:8" x14ac:dyDescent="0.25">
      <c r="A77" s="12" t="str">
        <f>IF('Исходные'!A45="","",COUNTIF('Исходные'!$A$2:A45,"&lt;&gt;"))</f>
        <v/>
      </c>
      <c r="B77" s="12" t="str">
        <f>IF('Исходные'!A45="","",'Исходные'!A45)</f>
        <v/>
      </c>
      <c r="C77" s="12" t="str">
        <f>IF('Исходные'!A45="","",'Исходные'!C45)</f>
        <v/>
      </c>
      <c r="D77" s="13" t="str">
        <f>IF('Исходные'!A45="","",ROUND('Исходные'!P45/1000,2))</f>
        <v/>
      </c>
      <c r="E77" s="13" t="str">
        <f>IF('Исходные'!A45="","",ROUND('Исходные'!Q45/1000,2))</f>
        <v/>
      </c>
      <c r="F77" s="13" t="str">
        <f>IF('Исходные'!A45="","",ROUND('Исходные'!R45/1000,2))</f>
        <v/>
      </c>
      <c r="G77" s="13" t="str">
        <f>IF('Исходные'!A45="","",ROUND('Исходные'!S45/1000,2))</f>
        <v/>
      </c>
      <c r="H77" s="14" t="str">
        <f>IF(B77="","",SUM(D77:G77))</f>
        <v/>
      </c>
    </row>
    <row r="78" ht="34" customHeight="1" spans="1:8" x14ac:dyDescent="0.25">
      <c r="A78" s="12" t="str">
        <f>IF('Исходные'!A46="","",COUNTIF('Исходные'!$A$2:A46,"&lt;&gt;"))</f>
        <v/>
      </c>
      <c r="B78" s="12" t="str">
        <f>IF('Исходные'!A46="","",'Исходные'!A46)</f>
        <v/>
      </c>
      <c r="C78" s="12" t="str">
        <f>IF('Исходные'!A46="","",'Исходные'!C46)</f>
        <v/>
      </c>
      <c r="D78" s="13" t="str">
        <f>IF('Исходные'!A46="","",ROUND('Исходные'!P46/1000,2))</f>
        <v/>
      </c>
      <c r="E78" s="13" t="str">
        <f>IF('Исходные'!A46="","",ROUND('Исходные'!Q46/1000,2))</f>
        <v/>
      </c>
      <c r="F78" s="13" t="str">
        <f>IF('Исходные'!A46="","",ROUND('Исходные'!R46/1000,2))</f>
        <v/>
      </c>
      <c r="G78" s="13" t="str">
        <f>IF('Исходные'!A46="","",ROUND('Исходные'!S46/1000,2))</f>
        <v/>
      </c>
      <c r="H78" s="14" t="str">
        <f>IF(B78="","",SUM(D78:G78))</f>
        <v/>
      </c>
    </row>
    <row r="79" spans="1:8" x14ac:dyDescent="0.25">
      <c r="A79" s="15"/>
      <c r="B79" s="15"/>
      <c r="C79" s="10" t="s">
        <v>110</v>
      </c>
      <c r="D79" s="14">
        <f>SUM(D74:D78)</f>
        <v>0</v>
      </c>
      <c r="E79" s="14">
        <f>SUM(E74:E78)</f>
        <v>0</v>
      </c>
      <c r="F79" s="14">
        <f>SUM(F74:F78)</f>
        <v>0</v>
      </c>
      <c r="G79" s="14">
        <f>SUM(G74:G78)</f>
        <v>0</v>
      </c>
      <c r="H79" s="14">
        <f>SUM(D79:G79)</f>
        <v>0</v>
      </c>
    </row>
    <row r="80" spans="1:8" s="16" customFormat="1" x14ac:dyDescent="0.25">
      <c r="A80" s="17"/>
      <c r="B80" s="17"/>
      <c r="C80" s="18" t="s">
        <v>111</v>
      </c>
      <c r="D80" s="19">
        <f>SUM(D21,D28,D35,D42,D49,D56,D63,D71,D79)</f>
        <v>0</v>
      </c>
      <c r="E80" s="19">
        <f>SUM(E21,E28,E35,E42,E49,E56,E63,E71,E79)</f>
        <v>0</v>
      </c>
      <c r="F80" s="19">
        <f>SUM(F21,F28,F35,F42,F49,F56,F63,F71,F79)</f>
        <v>0</v>
      </c>
      <c r="G80" s="19">
        <f>SUM(G21,G28,G35,G42,G49,G56,G63,G71,G79)</f>
        <v>0</v>
      </c>
      <c r="H80" s="19">
        <f>SUM(D80:G80)</f>
        <v>0</v>
      </c>
    </row>
    <row r="81" ht="30" customHeight="1" spans="1:8" x14ac:dyDescent="0.25">
      <c r="A81" s="11" t="s">
        <v>112</v>
      </c>
      <c r="B81" s="11"/>
      <c r="C81" s="11"/>
      <c r="D81" s="11"/>
      <c r="E81" s="11"/>
      <c r="F81" s="11"/>
      <c r="G81" s="11"/>
      <c r="H81" s="11"/>
    </row>
    <row r="82" ht="34" customHeight="1" spans="1:8" x14ac:dyDescent="0.25">
      <c r="A82" s="12" t="str">
        <f>IF('Исходные'!A47="","",COUNTIF('Исходные'!$A$2:A47,"&lt;&gt;"))</f>
        <v/>
      </c>
      <c r="B82" s="12" t="str">
        <f>IF('Исходные'!A47="","",'Исходные'!A47)</f>
        <v/>
      </c>
      <c r="C82" s="12" t="str">
        <f>IF('Исходные'!A47="","",'Исходные'!C47)</f>
        <v/>
      </c>
      <c r="D82" s="13" t="str">
        <f>IF('Исходные'!A47="","",ROUND('Исходные'!P47/1000,2))</f>
        <v/>
      </c>
      <c r="E82" s="13" t="str">
        <f>IF('Исходные'!A47="","",ROUND('Исходные'!Q47/1000,2))</f>
        <v/>
      </c>
      <c r="F82" s="13" t="str">
        <f>IF('Исходные'!A47="","",ROUND('Исходные'!R47/1000,2))</f>
        <v/>
      </c>
      <c r="G82" s="13" t="str">
        <f>IF('Исходные'!A47="","",ROUND('Исходные'!S47/1000,2))</f>
        <v/>
      </c>
      <c r="H82" s="14" t="str">
        <f>IF(B82="","",SUM(D82:G82))</f>
        <v/>
      </c>
    </row>
    <row r="83" ht="34" customHeight="1" spans="1:8" x14ac:dyDescent="0.25">
      <c r="A83" s="12" t="str">
        <f>IF('Исходные'!A48="","",COUNTIF('Исходные'!$A$2:A48,"&lt;&gt;"))</f>
        <v/>
      </c>
      <c r="B83" s="12" t="str">
        <f>IF('Исходные'!A48="","",'Исходные'!A48)</f>
        <v/>
      </c>
      <c r="C83" s="12" t="str">
        <f>IF('Исходные'!A48="","",'Исходные'!C48)</f>
        <v/>
      </c>
      <c r="D83" s="13" t="str">
        <f>IF('Исходные'!A48="","",ROUND('Исходные'!P48/1000,2))</f>
        <v/>
      </c>
      <c r="E83" s="13" t="str">
        <f>IF('Исходные'!A48="","",ROUND('Исходные'!Q48/1000,2))</f>
        <v/>
      </c>
      <c r="F83" s="13" t="str">
        <f>IF('Исходные'!A48="","",ROUND('Исходные'!R48/1000,2))</f>
        <v/>
      </c>
      <c r="G83" s="13" t="str">
        <f>IF('Исходные'!A48="","",ROUND('Исходные'!S48/1000,2))</f>
        <v/>
      </c>
      <c r="H83" s="14" t="str">
        <f>IF(B83="","",SUM(D83:G83))</f>
        <v/>
      </c>
    </row>
    <row r="84" ht="34" customHeight="1" spans="1:8" x14ac:dyDescent="0.25">
      <c r="A84" s="12" t="str">
        <f>IF('Исходные'!A49="","",COUNTIF('Исходные'!$A$2:A49,"&lt;&gt;"))</f>
        <v/>
      </c>
      <c r="B84" s="12" t="str">
        <f>IF('Исходные'!A49="","",'Исходные'!A49)</f>
        <v/>
      </c>
      <c r="C84" s="12" t="str">
        <f>IF('Исходные'!A49="","",'Исходные'!C49)</f>
        <v/>
      </c>
      <c r="D84" s="13" t="str">
        <f>IF('Исходные'!A49="","",ROUND('Исходные'!P49/1000,2))</f>
        <v/>
      </c>
      <c r="E84" s="13" t="str">
        <f>IF('Исходные'!A49="","",ROUND('Исходные'!Q49/1000,2))</f>
        <v/>
      </c>
      <c r="F84" s="13" t="str">
        <f>IF('Исходные'!A49="","",ROUND('Исходные'!R49/1000,2))</f>
        <v/>
      </c>
      <c r="G84" s="13" t="str">
        <f>IF('Исходные'!A49="","",ROUND('Исходные'!S49/1000,2))</f>
        <v/>
      </c>
      <c r="H84" s="14" t="str">
        <f>IF(B84="","",SUM(D84:G84))</f>
        <v/>
      </c>
    </row>
    <row r="85" ht="34" customHeight="1" spans="1:8" x14ac:dyDescent="0.25">
      <c r="A85" s="12" t="str">
        <f>IF('Исходные'!A50="","",COUNTIF('Исходные'!$A$2:A50,"&lt;&gt;"))</f>
        <v/>
      </c>
      <c r="B85" s="12" t="str">
        <f>IF('Исходные'!A50="","",'Исходные'!A50)</f>
        <v/>
      </c>
      <c r="C85" s="12" t="str">
        <f>IF('Исходные'!A50="","",'Исходные'!C50)</f>
        <v/>
      </c>
      <c r="D85" s="13" t="str">
        <f>IF('Исходные'!A50="","",ROUND('Исходные'!P50/1000,2))</f>
        <v/>
      </c>
      <c r="E85" s="13" t="str">
        <f>IF('Исходные'!A50="","",ROUND('Исходные'!Q50/1000,2))</f>
        <v/>
      </c>
      <c r="F85" s="13" t="str">
        <f>IF('Исходные'!A50="","",ROUND('Исходные'!R50/1000,2))</f>
        <v/>
      </c>
      <c r="G85" s="13" t="str">
        <f>IF('Исходные'!A50="","",ROUND('Исходные'!S50/1000,2))</f>
        <v/>
      </c>
      <c r="H85" s="14" t="str">
        <f>IF(B85="","",SUM(D85:G85))</f>
        <v/>
      </c>
    </row>
    <row r="86" ht="34" customHeight="1" spans="1:8" x14ac:dyDescent="0.25">
      <c r="A86" s="12" t="str">
        <f>IF('Исходные'!A51="","",COUNTIF('Исходные'!$A$2:A51,"&lt;&gt;"))</f>
        <v/>
      </c>
      <c r="B86" s="12" t="str">
        <f>IF('Исходные'!A51="","",'Исходные'!A51)</f>
        <v/>
      </c>
      <c r="C86" s="12" t="str">
        <f>IF('Исходные'!A51="","",'Исходные'!C51)</f>
        <v/>
      </c>
      <c r="D86" s="13" t="str">
        <f>IF('Исходные'!A51="","",ROUND('Исходные'!P51/1000,2))</f>
        <v/>
      </c>
      <c r="E86" s="13" t="str">
        <f>IF('Исходные'!A51="","",ROUND('Исходные'!Q51/1000,2))</f>
        <v/>
      </c>
      <c r="F86" s="13" t="str">
        <f>IF('Исходные'!A51="","",ROUND('Исходные'!R51/1000,2))</f>
        <v/>
      </c>
      <c r="G86" s="13" t="str">
        <f>IF('Исходные'!A51="","",ROUND('Исходные'!S51/1000,2))</f>
        <v/>
      </c>
      <c r="H86" s="14" t="str">
        <f>IF(B86="","",SUM(D86:G86))</f>
        <v/>
      </c>
    </row>
    <row r="87" spans="1:8" x14ac:dyDescent="0.25">
      <c r="A87" s="15"/>
      <c r="B87" s="15"/>
      <c r="C87" s="10" t="s">
        <v>113</v>
      </c>
      <c r="D87" s="14">
        <f>SUM(D82:D86)</f>
        <v>0</v>
      </c>
      <c r="E87" s="14">
        <f>SUM(E82:E86)</f>
        <v>0</v>
      </c>
      <c r="F87" s="14">
        <f>SUM(F82:F86)</f>
        <v>0</v>
      </c>
      <c r="G87" s="14">
        <f>SUM(G82:G86)</f>
        <v>0</v>
      </c>
      <c r="H87" s="14">
        <f>SUM(D87:G87)</f>
        <v>0</v>
      </c>
    </row>
    <row r="88" ht="42" customHeight="1" spans="1:8" x14ac:dyDescent="0.25">
      <c r="A88" s="11" t="s">
        <v>114</v>
      </c>
      <c r="B88" s="11"/>
      <c r="C88" s="11"/>
      <c r="D88" s="11"/>
      <c r="E88" s="11"/>
      <c r="F88" s="11"/>
      <c r="G88" s="11"/>
      <c r="H88" s="11"/>
    </row>
    <row r="89" ht="34" customHeight="1" spans="1:8" x14ac:dyDescent="0.25">
      <c r="A89" s="12" t="str">
        <f>IF('Исходные'!A52="","",COUNTIF('Исходные'!$A$2:A52,"&lt;&gt;"))</f>
        <v/>
      </c>
      <c r="B89" s="12" t="str">
        <f>IF('Исходные'!A52="","",'Исходные'!A52)</f>
        <v/>
      </c>
      <c r="C89" s="12" t="str">
        <f>IF('Исходные'!A52="","",'Исходные'!C52)</f>
        <v/>
      </c>
      <c r="D89" s="13" t="str">
        <f>IF('Исходные'!A52="","",ROUND('Исходные'!P52/1000,2))</f>
        <v/>
      </c>
      <c r="E89" s="13" t="str">
        <f>IF('Исходные'!A52="","",ROUND('Исходные'!Q52/1000,2))</f>
        <v/>
      </c>
      <c r="F89" s="13" t="str">
        <f>IF('Исходные'!A52="","",ROUND('Исходные'!R52/1000,2))</f>
        <v/>
      </c>
      <c r="G89" s="13" t="str">
        <f>IF('Исходные'!A52="","",ROUND('Исходные'!S52/1000,2))</f>
        <v/>
      </c>
      <c r="H89" s="14" t="str">
        <f>IF(B89="","",SUM(D89:G89))</f>
        <v/>
      </c>
    </row>
    <row r="90" ht="34" customHeight="1" spans="1:8" x14ac:dyDescent="0.25">
      <c r="A90" s="12" t="str">
        <f>IF('Исходные'!A53="","",COUNTIF('Исходные'!$A$2:A53,"&lt;&gt;"))</f>
        <v/>
      </c>
      <c r="B90" s="12" t="str">
        <f>IF('Исходные'!A53="","",'Исходные'!A53)</f>
        <v/>
      </c>
      <c r="C90" s="12" t="str">
        <f>IF('Исходные'!A53="","",'Исходные'!C53)</f>
        <v/>
      </c>
      <c r="D90" s="13" t="str">
        <f>IF('Исходные'!A53="","",ROUND('Исходные'!P53/1000,2))</f>
        <v/>
      </c>
      <c r="E90" s="13" t="str">
        <f>IF('Исходные'!A53="","",ROUND('Исходные'!Q53/1000,2))</f>
        <v/>
      </c>
      <c r="F90" s="13" t="str">
        <f>IF('Исходные'!A53="","",ROUND('Исходные'!R53/1000,2))</f>
        <v/>
      </c>
      <c r="G90" s="13" t="str">
        <f>IF('Исходные'!A53="","",ROUND('Исходные'!S53/1000,2))</f>
        <v/>
      </c>
      <c r="H90" s="14" t="str">
        <f>IF(B90="","",SUM(D90:G90))</f>
        <v/>
      </c>
    </row>
    <row r="91" ht="34" customHeight="1" spans="1:8" x14ac:dyDescent="0.25">
      <c r="A91" s="12" t="str">
        <f>IF('Исходные'!A54="","",COUNTIF('Исходные'!$A$2:A54,"&lt;&gt;"))</f>
        <v/>
      </c>
      <c r="B91" s="12" t="str">
        <f>IF('Исходные'!A54="","",'Исходные'!A54)</f>
        <v/>
      </c>
      <c r="C91" s="12" t="str">
        <f>IF('Исходные'!A54="","",'Исходные'!C54)</f>
        <v/>
      </c>
      <c r="D91" s="13" t="str">
        <f>IF('Исходные'!A54="","",ROUND('Исходные'!P54/1000,2))</f>
        <v/>
      </c>
      <c r="E91" s="13" t="str">
        <f>IF('Исходные'!A54="","",ROUND('Исходные'!Q54/1000,2))</f>
        <v/>
      </c>
      <c r="F91" s="13" t="str">
        <f>IF('Исходные'!A54="","",ROUND('Исходные'!R54/1000,2))</f>
        <v/>
      </c>
      <c r="G91" s="13" t="str">
        <f>IF('Исходные'!A54="","",ROUND('Исходные'!S54/1000,2))</f>
        <v/>
      </c>
      <c r="H91" s="14" t="str">
        <f>IF(B91="","",SUM(D91:G91))</f>
        <v/>
      </c>
    </row>
    <row r="92" ht="34" customHeight="1" spans="1:8" x14ac:dyDescent="0.25">
      <c r="A92" s="12" t="str">
        <f>IF('Исходные'!A55="","",COUNTIF('Исходные'!$A$2:A55,"&lt;&gt;"))</f>
        <v/>
      </c>
      <c r="B92" s="12" t="str">
        <f>IF('Исходные'!A55="","",'Исходные'!A55)</f>
        <v/>
      </c>
      <c r="C92" s="12" t="str">
        <f>IF('Исходные'!A55="","",'Исходные'!C55)</f>
        <v/>
      </c>
      <c r="D92" s="13" t="str">
        <f>IF('Исходные'!A55="","",ROUND('Исходные'!P55/1000,2))</f>
        <v/>
      </c>
      <c r="E92" s="13" t="str">
        <f>IF('Исходные'!A55="","",ROUND('Исходные'!Q55/1000,2))</f>
        <v/>
      </c>
      <c r="F92" s="13" t="str">
        <f>IF('Исходные'!A55="","",ROUND('Исходные'!R55/1000,2))</f>
        <v/>
      </c>
      <c r="G92" s="13" t="str">
        <f>IF('Исходные'!A55="","",ROUND('Исходные'!S55/1000,2))</f>
        <v/>
      </c>
      <c r="H92" s="14" t="str">
        <f>IF(B92="","",SUM(D92:G92))</f>
        <v/>
      </c>
    </row>
    <row r="93" ht="34" customHeight="1" spans="1:8" x14ac:dyDescent="0.25">
      <c r="A93" s="12" t="str">
        <f>IF('Исходные'!A56="","",COUNTIF('Исходные'!$A$2:A56,"&lt;&gt;"))</f>
        <v/>
      </c>
      <c r="B93" s="12" t="str">
        <f>IF('Исходные'!A56="","",'Исходные'!A56)</f>
        <v/>
      </c>
      <c r="C93" s="12" t="str">
        <f>IF('Исходные'!A56="","",'Исходные'!C56)</f>
        <v/>
      </c>
      <c r="D93" s="13" t="str">
        <f>IF('Исходные'!A56="","",ROUND('Исходные'!P56/1000,2))</f>
        <v/>
      </c>
      <c r="E93" s="13" t="str">
        <f>IF('Исходные'!A56="","",ROUND('Исходные'!Q56/1000,2))</f>
        <v/>
      </c>
      <c r="F93" s="13" t="str">
        <f>IF('Исходные'!A56="","",ROUND('Исходные'!R56/1000,2))</f>
        <v/>
      </c>
      <c r="G93" s="13" t="str">
        <f>IF('Исходные'!A56="","",ROUND('Исходные'!S56/1000,2))</f>
        <v/>
      </c>
      <c r="H93" s="14" t="str">
        <f>IF(B93="","",SUM(D93:G93))</f>
        <v/>
      </c>
    </row>
    <row r="94" spans="1:8" x14ac:dyDescent="0.25">
      <c r="A94" s="15"/>
      <c r="B94" s="15"/>
      <c r="C94" s="10" t="s">
        <v>115</v>
      </c>
      <c r="D94" s="14">
        <f>SUM(D89:D93)</f>
        <v>0</v>
      </c>
      <c r="E94" s="14">
        <f>SUM(E89:E93)</f>
        <v>0</v>
      </c>
      <c r="F94" s="14">
        <f>SUM(F89:F93)</f>
        <v>0</v>
      </c>
      <c r="G94" s="14">
        <f>SUM(G89:G93)</f>
        <v>0</v>
      </c>
      <c r="H94" s="14">
        <f>SUM(D94:G94)</f>
        <v>0</v>
      </c>
    </row>
    <row r="95" ht="110" customHeight="1" spans="1:8" x14ac:dyDescent="0.25">
      <c r="A95" s="11" t="s">
        <v>116</v>
      </c>
      <c r="B95" s="11"/>
      <c r="C95" s="11"/>
      <c r="D95" s="11"/>
      <c r="E95" s="11"/>
      <c r="F95" s="11"/>
      <c r="G95" s="11"/>
      <c r="H95" s="11"/>
    </row>
    <row r="96" ht="34" customHeight="1" spans="1:8" x14ac:dyDescent="0.25">
      <c r="A96" s="12" t="str">
        <f>IF('Исходные'!A57="","",COUNTIF('Исходные'!$A$2:A57,"&lt;&gt;"))</f>
        <v/>
      </c>
      <c r="B96" s="12" t="str">
        <f>IF('Исходные'!A57="","",'Исходные'!A57)</f>
        <v/>
      </c>
      <c r="C96" s="12" t="str">
        <f>IF('Исходные'!A57="","",'Исходные'!C57)</f>
        <v/>
      </c>
      <c r="D96" s="13" t="str">
        <f>IF('Исходные'!A57="","",ROUND('Исходные'!P57/1000,2))</f>
        <v/>
      </c>
      <c r="E96" s="13" t="str">
        <f>IF('Исходные'!A57="","",ROUND('Исходные'!Q57/1000,2))</f>
        <v/>
      </c>
      <c r="F96" s="13" t="str">
        <f>IF('Исходные'!A57="","",ROUND('Исходные'!R57/1000,2))</f>
        <v/>
      </c>
      <c r="G96" s="13" t="str">
        <f>IF('Исходные'!A57="","",ROUND('Исходные'!S57/1000,2))</f>
        <v/>
      </c>
      <c r="H96" s="14" t="str">
        <f>IF(B96="","",SUM(D96:G96))</f>
        <v/>
      </c>
    </row>
    <row r="97" ht="34" customHeight="1" spans="1:8" x14ac:dyDescent="0.25">
      <c r="A97" s="12" t="str">
        <f>IF('Исходные'!A58="","",COUNTIF('Исходные'!$A$2:A58,"&lt;&gt;"))</f>
        <v/>
      </c>
      <c r="B97" s="12" t="str">
        <f>IF('Исходные'!A58="","",'Исходные'!A58)</f>
        <v/>
      </c>
      <c r="C97" s="12" t="str">
        <f>IF('Исходные'!A58="","",'Исходные'!C58)</f>
        <v/>
      </c>
      <c r="D97" s="13" t="str">
        <f>IF('Исходные'!A58="","",ROUND('Исходные'!P58/1000,2))</f>
        <v/>
      </c>
      <c r="E97" s="13" t="str">
        <f>IF('Исходные'!A58="","",ROUND('Исходные'!Q58/1000,2))</f>
        <v/>
      </c>
      <c r="F97" s="13" t="str">
        <f>IF('Исходные'!A58="","",ROUND('Исходные'!R58/1000,2))</f>
        <v/>
      </c>
      <c r="G97" s="13" t="str">
        <f>IF('Исходные'!A58="","",ROUND('Исходные'!S58/1000,2))</f>
        <v/>
      </c>
      <c r="H97" s="14" t="str">
        <f>IF(B97="","",SUM(D97:G97))</f>
        <v/>
      </c>
    </row>
    <row r="98" ht="34" customHeight="1" spans="1:8" x14ac:dyDescent="0.25">
      <c r="A98" s="12" t="str">
        <f>IF('Исходные'!A59="","",COUNTIF('Исходные'!$A$2:A59,"&lt;&gt;"))</f>
        <v/>
      </c>
      <c r="B98" s="12" t="str">
        <f>IF('Исходные'!A59="","",'Исходные'!A59)</f>
        <v/>
      </c>
      <c r="C98" s="12" t="str">
        <f>IF('Исходные'!A59="","",'Исходные'!C59)</f>
        <v/>
      </c>
      <c r="D98" s="13" t="str">
        <f>IF('Исходные'!A59="","",ROUND('Исходные'!P59/1000,2))</f>
        <v/>
      </c>
      <c r="E98" s="13" t="str">
        <f>IF('Исходные'!A59="","",ROUND('Исходные'!Q59/1000,2))</f>
        <v/>
      </c>
      <c r="F98" s="13" t="str">
        <f>IF('Исходные'!A59="","",ROUND('Исходные'!R59/1000,2))</f>
        <v/>
      </c>
      <c r="G98" s="13" t="str">
        <f>IF('Исходные'!A59="","",ROUND('Исходные'!S59/1000,2))</f>
        <v/>
      </c>
      <c r="H98" s="14" t="str">
        <f>IF(B98="","",SUM(D98:G98))</f>
        <v/>
      </c>
    </row>
    <row r="99" ht="34" customHeight="1" spans="1:8" x14ac:dyDescent="0.25">
      <c r="A99" s="12" t="str">
        <f>IF('Исходные'!A60="","",COUNTIF('Исходные'!$A$2:A60,"&lt;&gt;"))</f>
        <v/>
      </c>
      <c r="B99" s="12" t="str">
        <f>IF('Исходные'!A60="","",'Исходные'!A60)</f>
        <v/>
      </c>
      <c r="C99" s="12" t="str">
        <f>IF('Исходные'!A60="","",'Исходные'!C60)</f>
        <v/>
      </c>
      <c r="D99" s="13" t="str">
        <f>IF('Исходные'!A60="","",ROUND('Исходные'!P60/1000,2))</f>
        <v/>
      </c>
      <c r="E99" s="13" t="str">
        <f>IF('Исходные'!A60="","",ROUND('Исходные'!Q60/1000,2))</f>
        <v/>
      </c>
      <c r="F99" s="13" t="str">
        <f>IF('Исходные'!A60="","",ROUND('Исходные'!R60/1000,2))</f>
        <v/>
      </c>
      <c r="G99" s="13" t="str">
        <f>IF('Исходные'!A60="","",ROUND('Исходные'!S60/1000,2))</f>
        <v/>
      </c>
      <c r="H99" s="14" t="str">
        <f>IF(B99="","",SUM(D99:G99))</f>
        <v/>
      </c>
    </row>
    <row r="100" ht="34" customHeight="1" spans="1:8" x14ac:dyDescent="0.25">
      <c r="A100" s="12" t="str">
        <f>IF('Исходные'!A61="","",COUNTIF('Исходные'!$A$2:A61,"&lt;&gt;"))</f>
        <v/>
      </c>
      <c r="B100" s="12" t="str">
        <f>IF('Исходные'!A61="","",'Исходные'!A61)</f>
        <v/>
      </c>
      <c r="C100" s="12" t="str">
        <f>IF('Исходные'!A61="","",'Исходные'!C61)</f>
        <v/>
      </c>
      <c r="D100" s="13" t="str">
        <f>IF('Исходные'!A61="","",ROUND('Исходные'!P61/1000,2))</f>
        <v/>
      </c>
      <c r="E100" s="13" t="str">
        <f>IF('Исходные'!A61="","",ROUND('Исходные'!Q61/1000,2))</f>
        <v/>
      </c>
      <c r="F100" s="13" t="str">
        <f>IF('Исходные'!A61="","",ROUND('Исходные'!R61/1000,2))</f>
        <v/>
      </c>
      <c r="G100" s="13" t="str">
        <f>IF('Исходные'!A61="","",ROUND('Исходные'!S61/1000,2))</f>
        <v/>
      </c>
      <c r="H100" s="14" t="str">
        <f>IF(B100="","",SUM(D100:G100))</f>
        <v/>
      </c>
    </row>
    <row r="101" spans="1:8" x14ac:dyDescent="0.25">
      <c r="A101" s="15"/>
      <c r="B101" s="15"/>
      <c r="C101" s="10" t="s">
        <v>117</v>
      </c>
      <c r="D101" s="14">
        <f>SUM(D96:D100)</f>
        <v>0</v>
      </c>
      <c r="E101" s="14">
        <f>SUM(E96:E100)</f>
        <v>0</v>
      </c>
      <c r="F101" s="14">
        <f>SUM(F96:F100)</f>
        <v>0</v>
      </c>
      <c r="G101" s="14">
        <f>SUM(G96:G100)</f>
        <v>0</v>
      </c>
      <c r="H101" s="14">
        <f>SUM(D101:G101)</f>
        <v>0</v>
      </c>
    </row>
    <row r="102" spans="1:8" s="16" customFormat="1" x14ac:dyDescent="0.25">
      <c r="A102" s="17"/>
      <c r="B102" s="17"/>
      <c r="C102" s="18" t="s">
        <v>118</v>
      </c>
      <c r="D102" s="19">
        <f>SUM(D21,D28,D35,D42,D49,D56,D63,D71,D79,D87,D94,D101)</f>
        <v>0</v>
      </c>
      <c r="E102" s="19">
        <f>SUM(E21,E28,E35,E42,E49,E56,E63,E71,E79,E87,E94,E101)</f>
        <v>0</v>
      </c>
      <c r="F102" s="19">
        <f>SUM(F21,F28,F35,F42,F49,F56,F63,F71,F79,F87,F94,F101)</f>
        <v>0</v>
      </c>
      <c r="G102" s="19">
        <f>SUM(G21,G28,G35,G42,G49,G56,G63,G71,G79,G87,G94,G101)</f>
        <v>0</v>
      </c>
      <c r="H102" s="19">
        <f>SUM(D102:G102)</f>
        <v>0</v>
      </c>
    </row>
    <row r="103" spans="1:8" x14ac:dyDescent="0.25">
      <c r="A103" s="15"/>
      <c r="B103" s="15"/>
      <c r="C103" s="10" t="s">
        <v>119</v>
      </c>
      <c r="D103" s="14" t="str">
        <f>IF($K$12="ОК",ROUND(D102*'Инструкция'!$B$6,2),"")</f>
        <v/>
      </c>
      <c r="E103" s="14" t="str">
        <f>IF($K$12="ОК",ROUND(E102*'Инструкция'!$B$6,2),"")</f>
        <v/>
      </c>
      <c r="F103" s="14" t="str">
        <f>IF($K$12="ОК",ROUND(F102*'Инструкция'!$B$6,2),"")</f>
        <v/>
      </c>
      <c r="G103" s="14" t="str">
        <f>IF($K$12="ОК",ROUND(G102*'Инструкция'!$B$6,2),"")</f>
        <v/>
      </c>
      <c r="H103" s="14" t="str">
        <f>IF(D103="","",SUM(D103:G103))</f>
        <v/>
      </c>
    </row>
    <row r="104" spans="1:8" x14ac:dyDescent="0.25">
      <c r="A104" s="15"/>
      <c r="B104" s="15"/>
      <c r="C104" s="10" t="s">
        <v>120</v>
      </c>
      <c r="D104" s="14" t="str">
        <f>IF($K$12="ОК",SUM(D102,D103),"")</f>
        <v/>
      </c>
      <c r="E104" s="14" t="str">
        <f>IF($K$12="ОК",SUM(E102,E103),"")</f>
        <v/>
      </c>
      <c r="F104" s="14" t="str">
        <f>IF($K$12="ОК",SUM(F102,F103),"")</f>
        <v/>
      </c>
      <c r="G104" s="14" t="str">
        <f>IF($K$12="ОК",SUM(G102,G103),"")</f>
        <v/>
      </c>
      <c r="H104" s="14" t="str">
        <f>IF(D104="","",SUM(D104:G104))</f>
        <v/>
      </c>
    </row>
    <row r="105" spans="1:8" x14ac:dyDescent="0.25">
      <c r="A105" s="15"/>
      <c r="B105" s="15"/>
      <c r="C105" s="10" t="s">
        <v>121</v>
      </c>
      <c r="D105" s="14" t="str">
        <f>IF(AND('Инструкция'!$B$4="Текущий",$K$13="ОК",$K$12="ОК"),ROUND(D104*'Инструкция'!$B$7,2),"")</f>
        <v/>
      </c>
      <c r="E105" s="14" t="str">
        <f>IF(AND('Инструкция'!$B$4="Текущий",$K$13="ОК",$K$12="ОК"),ROUND(E104*'Инструкция'!$B$7,2),"")</f>
        <v/>
      </c>
      <c r="F105" s="14" t="str">
        <f>IF(AND('Инструкция'!$B$4="Текущий",$K$13="ОК",$K$12="ОК"),ROUND(F104*'Инструкция'!$B$7,2),"")</f>
        <v/>
      </c>
      <c r="G105" s="14" t="str">
        <f>IF(AND('Инструкция'!$B$4="Текущий",$K$13="ОК",$K$12="ОК"),ROUND(G104*'Инструкция'!$B$7,2),"")</f>
        <v/>
      </c>
      <c r="H105" s="14" t="str">
        <f>IF(D105="","",SUM(D105:G105))</f>
        <v/>
      </c>
    </row>
    <row r="106" spans="1:8" s="20" customFormat="1" x14ac:dyDescent="0.25">
      <c r="A106" s="21"/>
      <c r="B106" s="21"/>
      <c r="C106" s="22" t="s">
        <v>122</v>
      </c>
      <c r="D106" s="23" t="str">
        <f>IF($K$20="ОК",SUM(D104,D105),"")</f>
        <v/>
      </c>
      <c r="E106" s="23" t="str">
        <f>IF($K$20="ОК",SUM(E104,E105),"")</f>
        <v/>
      </c>
      <c r="F106" s="23" t="str">
        <f>IF($K$20="ОК",SUM(F104,F105),"")</f>
        <v/>
      </c>
      <c r="G106" s="23" t="str">
        <f>IF($K$20="ОК",SUM(G104,G105),"")</f>
        <v/>
      </c>
      <c r="H106" s="23" t="str">
        <f>IF(D106="","",SUM(D106:G106))</f>
        <v/>
      </c>
    </row>
    <row r="107" ht="30" customHeight="1" spans="1:8" x14ac:dyDescent="0.25">
      <c r="A107" s="10" t="s">
        <v>123</v>
      </c>
      <c r="B107" s="10"/>
      <c r="C107" s="10"/>
      <c r="D107" s="10"/>
      <c r="E107" s="10"/>
      <c r="F107" s="10"/>
      <c r="G107" s="10"/>
      <c r="H107" s="10"/>
    </row>
    <row r="108" ht="30" customHeight="1" spans="1:8" x14ac:dyDescent="0.25">
      <c r="A108" s="10" t="s">
        <v>124</v>
      </c>
      <c r="B108" s="10"/>
      <c r="C108" s="10"/>
      <c r="D108" s="10"/>
      <c r="E108" s="10"/>
      <c r="F108" s="10"/>
      <c r="G108" s="10"/>
      <c r="H108" s="10"/>
    </row>
    <row r="109" ht="30" customHeight="1" spans="1:8" x14ac:dyDescent="0.25">
      <c r="A109" s="10" t="s">
        <v>125</v>
      </c>
      <c r="B109" s="10"/>
      <c r="C109" s="10"/>
      <c r="D109" s="10"/>
      <c r="E109" s="10"/>
      <c r="F109" s="10"/>
      <c r="G109" s="10"/>
      <c r="H109" s="10"/>
    </row>
    <row r="110" ht="30" customHeight="1" spans="1:8" x14ac:dyDescent="0.25">
      <c r="A110" s="10" t="s">
        <v>126</v>
      </c>
      <c r="B110" s="10"/>
      <c r="C110" s="10"/>
      <c r="D110" s="10"/>
      <c r="E110" s="10"/>
      <c r="F110" s="10"/>
      <c r="G110" s="10"/>
      <c r="H110" s="10"/>
    </row>
    <row r="111" ht="35" customHeight="1" spans="1:8" x14ac:dyDescent="0.25">
      <c r="A111" s="10" t="s">
        <v>127</v>
      </c>
      <c r="B111" s="10"/>
      <c r="C111" s="10"/>
      <c r="D111" s="10"/>
      <c r="E111" s="10"/>
      <c r="F111" s="10"/>
      <c r="G111" s="10"/>
      <c r="H111" s="10"/>
    </row>
  </sheetData>
  <sheetProtection sheet="1" formatRows="0"/>
  <mergeCells count="38">
    <mergeCell ref="A1:H1"/>
    <mergeCell ref="J1:R1"/>
    <mergeCell ref="A2:H2"/>
    <mergeCell ref="B3:H3"/>
    <mergeCell ref="B4:H4"/>
    <mergeCell ref="A5:C5"/>
    <mergeCell ref="A6:H6"/>
    <mergeCell ref="A7:H7"/>
    <mergeCell ref="A8:C8"/>
    <mergeCell ref="D8:H8"/>
    <mergeCell ref="A9:B9"/>
    <mergeCell ref="C9:H9"/>
    <mergeCell ref="A10:B10"/>
    <mergeCell ref="C10:D10"/>
    <mergeCell ref="E10:F10"/>
    <mergeCell ref="G10:H10"/>
    <mergeCell ref="D12:H12"/>
    <mergeCell ref="A12:A13"/>
    <mergeCell ref="B12:B13"/>
    <mergeCell ref="C12:C13"/>
    <mergeCell ref="A15:H15"/>
    <mergeCell ref="A22:H22"/>
    <mergeCell ref="J22:R24"/>
    <mergeCell ref="A29:H29"/>
    <mergeCell ref="A36:H36"/>
    <mergeCell ref="A43:H43"/>
    <mergeCell ref="A50:H50"/>
    <mergeCell ref="A57:H57"/>
    <mergeCell ref="A65:H65"/>
    <mergeCell ref="A73:H73"/>
    <mergeCell ref="A81:H81"/>
    <mergeCell ref="A88:H88"/>
    <mergeCell ref="A95:H95"/>
    <mergeCell ref="A107:H107"/>
    <mergeCell ref="A108:H108"/>
    <mergeCell ref="A109:H109"/>
    <mergeCell ref="A110:H110"/>
    <mergeCell ref="A111:H111"/>
  </mergeCells>
  <hyperlinks>
    <hyperlink ref="K16" r:id="rId1"/>
    <hyperlink ref="K17" r:id="rId2"/>
  </hyperlinks>
  <pageMargins left="0.25" right="0.25" top="0.4" bottom="0.4" header="0.2" footer="0.2"/>
  <pageSetup paperSize="9" orientation="landscape" fitToWidth="1" fitToHeight="0"/>
  <headerFooter>
    <oddFooter>&amp;LСметрикс • учебный макет • 05.10.2026&amp;RСтраница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Инструкция</vt:lpstr>
      <vt:lpstr>Исходные</vt:lpstr>
      <vt:lpstr>ССР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