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 объёмов" state="visible" r:id="rId6"/>
    <sheet sheetId="4" name="Проверка" state="visible" r:id="rId7"/>
  </sheets>
  <definedNames>
    <definedName name="_xlnm.Print_Area" localSheetId="0">'ВОР'!$A1:$M28</definedName>
    <definedName name="_xlnm.Print_Area" localSheetId="1">'Выбор нормы'!$A1:$H28</definedName>
    <definedName name="_xlnm.Print_Area" localSheetId="2">'Расчёт объёмов'!$A1:$D28</definedName>
    <definedName name="_xlnm.Print_Area" localSheetId="3">'Проверка'!$A1:$D28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D9" authorId="0">
      <text>
        <r>
          <t>Для учебной пары ожидается текст «Обычное; проверить по проекту». Густое или неизвестное армирование требует другого обоснованного выбора.</t>
        </r>
      </text>
    </comment>
    <comment ref="H9" authorId="0">
      <text>
        <r>
          <t>Глубина из проекта. Дробное число шагов по 10 мм не округляется. Пределы применения подтверждает сметчик на листе «Выбор нормы».</t>
        </r>
      </text>
    </comment>
  </commentList>
</comments>
</file>

<file path=xl/sharedStrings.xml><?xml version="1.0" encoding="utf-8"?>
<sst xmlns="http://schemas.openxmlformats.org/spreadsheetml/2006/main" count="120" uniqueCount="110">
  <si>
    <t>ВОР</t>
  </si>
  <si>
    <t>Образец: учебная реконструкция инженерных сетей, 40 одинаковых проходок. Не данные реального проекта.</t>
  </si>
  <si>
    <t>Объект</t>
  </si>
  <si>
    <t>Учебная реконструкция инженерных сетей</t>
  </si>
  <si>
    <t>Проект / лист</t>
  </si>
  <si>
    <t>Учебные данные; заменить ссылкой на проект объекта</t>
  </si>
  <si>
    <t>Дата / составитель</t>
  </si>
  <si>
    <t>05.10.2026; учебный пример</t>
  </si>
  <si>
    <t>Редакция базы</t>
  </si>
  <si>
    <t>ГЭСН-2022; номер дополнения сверить перед применением</t>
  </si>
  <si>
    <t>Одна строка = однородная группа. Учебный расчёт использует только строку 9. Другие заполненные строки останавливают расчёт: неодинаковые условия нельзя усреднять.</t>
  </si>
  <si>
    <t>№</t>
  </si>
  <si>
    <t>Конструкция / участок</t>
  </si>
  <si>
    <t>Материал</t>
  </si>
  <si>
    <t>Армирование и основание</t>
  </si>
  <si>
    <t>Способ</t>
  </si>
  <si>
    <t>Направление</t>
  </si>
  <si>
    <t>Диаметр, мм</t>
  </si>
  <si>
    <t>Глубина, мм</t>
  </si>
  <si>
    <t>Высота от площадки, м</t>
  </si>
  <si>
    <t>Количество, шт.</t>
  </si>
  <si>
    <t>Назначение</t>
  </si>
  <si>
    <t>Учёт в монтаже</t>
  </si>
  <si>
    <t>Основание технологии и размеров</t>
  </si>
  <si>
    <t>Железобетонная плита</t>
  </si>
  <si>
    <t>Железобетон</t>
  </si>
  <si>
    <t>Обычное; проверить по проекту</t>
  </si>
  <si>
    <t>Алмазная установка</t>
  </si>
  <si>
    <t>Вертикаль</t>
  </si>
  <si>
    <t>Проходки инженерных сетей</t>
  </si>
  <si>
    <t>Не учтено; проверить состав монтажа</t>
  </si>
  <si>
    <t>Учебный пример; заменить проектным основанием</t>
  </si>
  <si>
    <t>Всего отверстий в ВОР, шт.</t>
  </si>
  <si>
    <t>Количество в ВОР: штуки. Нормы и добавки выбирает сметчик. Этот файл не рассчитывает цены и не снимает объёмы с чертежей.</t>
  </si>
  <si>
    <t>Выбор нормы</t>
  </si>
  <si>
    <t>Фиксированная учебная пара: железобетон, обычное армирование, алмазная установка, вертикаль, Ø100 мм. Другие параметры не подбираются автоматически.</t>
  </si>
  <si>
    <t>Укажите принятую редакцию ФСНБ-2022. Для сверла с расходом «П» количество определяют по проекту, пункт 12 методики 571/пр.</t>
  </si>
  <si>
    <t>Шифр</t>
  </si>
  <si>
    <t>Наименование нормы ФСНБ-2022</t>
  </si>
  <si>
    <t>База</t>
  </si>
  <si>
    <t>Измеритель</t>
  </si>
  <si>
    <t>Базовая глубина, мм</t>
  </si>
  <si>
    <t>Шаг глубины, мм</t>
  </si>
  <si>
    <t>Проектное основание</t>
  </si>
  <si>
    <t>Первоисточник</t>
  </si>
  <si>
    <t>46-03-001-12</t>
  </si>
  <si>
    <t>Сверление установками алмазного бурения в железобетонных конструкциях вертикальных отверстий глубиной 200 мм диаметром: 100 мм</t>
  </si>
  <si>
    <t>ГЭСН-2022</t>
  </si>
  <si>
    <t>100 отверстий</t>
  </si>
  <si>
    <t>Указать проект и условия</t>
  </si>
  <si>
    <t>ГЭСН 81-02-46-2022</t>
  </si>
  <si>
    <t>46-03-001-28</t>
  </si>
  <si>
    <t>На каждые 10 мм изменения глубины сверления добавляется или исключается: к норме 46-03-001-12</t>
  </si>
  <si>
    <t>Проверил сметчик</t>
  </si>
  <si>
    <t>Дата проверки</t>
  </si>
  <si>
    <t>Применимость по техчасти</t>
  </si>
  <si>
    <t>Да</t>
  </si>
  <si>
    <t>Однородность группы</t>
  </si>
  <si>
    <t>В B12 и B13 запишите «Да» только после проверки пределов глубины / высоты и одинаковых условий всех отверстий строки 9. Учебный образец содержит «Да» только для демонстрации формул.</t>
  </si>
  <si>
    <t>Расчёт объёмов</t>
  </si>
  <si>
    <t>Заполните строку 9 ВОР и подтвердите условия на листе «Выбор нормы». Для учебной пары глубина до 1000 мм, шаг изменения глубины 10 мм.</t>
  </si>
  <si>
    <t>Показатель</t>
  </si>
  <si>
    <t>Значение</t>
  </si>
  <si>
    <t>Единица</t>
  </si>
  <si>
    <t>Порядок расчёта</t>
  </si>
  <si>
    <t>Статус исходных данных</t>
  </si>
  <si>
    <t>Количество</t>
  </si>
  <si>
    <t>шт.</t>
  </si>
  <si>
    <t>Исходная строка 9</t>
  </si>
  <si>
    <t>Проектная глубина</t>
  </si>
  <si>
    <t>мм</t>
  </si>
  <si>
    <t>Из проекта</t>
  </si>
  <si>
    <t>Базовая глубина</t>
  </si>
  <si>
    <t>Из основной нормы</t>
  </si>
  <si>
    <t>Шаг добавки</t>
  </si>
  <si>
    <t>Из связанной добавки</t>
  </si>
  <si>
    <t>Основной объём</t>
  </si>
  <si>
    <t>Количество / 100</t>
  </si>
  <si>
    <t>Число шагов</t>
  </si>
  <si>
    <t>шагов</t>
  </si>
  <si>
    <t>(Глубина − база) / шаг</t>
  </si>
  <si>
    <t>Добавка без отдельной кратности</t>
  </si>
  <si>
    <t>Основной объём × число шагов</t>
  </si>
  <si>
    <t>Два эквивалентных варианта записи добавки. Выберите один, не складывайте их. Отрицательное изменение глубины означает исключение добавки, количество отверстий остаётся положительным.</t>
  </si>
  <si>
    <t>Вариант добавки 46-03-001-28</t>
  </si>
  <si>
    <t>Объём</t>
  </si>
  <si>
    <t>Кратность</t>
  </si>
  <si>
    <t>Объём с учётом кратности</t>
  </si>
  <si>
    <t>Основной объём и кратность</t>
  </si>
  <si>
    <t>Эквивалентный объём без кратности</t>
  </si>
  <si>
    <t>Объём 4,00 с повторной кратностью 10 завысит добавку в десять раз. Основную норму 46-03-001-12 учитывают отдельно, её объём указан в B10.</t>
  </si>
  <si>
    <t>Проверка</t>
  </si>
  <si>
    <t>Перед утверждением сметы проверьте проектные параметры, применимость норм и отсутствие повторного учёта работ.</t>
  </si>
  <si>
    <t>Проверяемое условие</t>
  </si>
  <si>
    <t>Статус / замечание</t>
  </si>
  <si>
    <t>Основание</t>
  </si>
  <si>
    <t>Редакция базы и номер дополнения установлены</t>
  </si>
  <si>
    <t>Материал и армирование подтверждены проектом</t>
  </si>
  <si>
    <t>Технология, направление, диаметр и глубина подтверждены</t>
  </si>
  <si>
    <t>Количество разделено по однородным группам</t>
  </si>
  <si>
    <t>Измеритель основной и добавочной норм проверен</t>
  </si>
  <si>
    <t>Добавка связана с основной нормой, кратность учтена один раз</t>
  </si>
  <si>
    <t>Пределы глубины и высоты сверены по техчасти</t>
  </si>
  <si>
    <t>Сверление не учтено в монтажной норме</t>
  </si>
  <si>
    <t>Коронка и неучтённые ресурсы проверены по редакции</t>
  </si>
  <si>
    <t>Гильза, заделка и вывоз проверены по проекту</t>
  </si>
  <si>
    <t>Пример заполнения ВОР (не входит в расчёт): плита, Железобетон, Обычное; проверить по проекту, Алмазная установка, Вертикаль, Ø100 мм, глубина 300 мм, количество 40 шт.</t>
  </si>
  <si>
    <t>Светлые ячейки с синим текстом заполняет составитель. Зелёный текст: формула со ссылкой на другой лист. Чёрный текст: формула расчёта. Не изменяйте формулы и постоянные учебной пары.</t>
  </si>
  <si>
    <t>Первоисточник: ГЭСН 81-02-46-2022, таблица 46-03-001</t>
  </si>
  <si>
    <t>Учебный пример, числа условные. Базовая глубина 200 мм и шаг 10 мм по таблице 46-03-001. Предел вертикального сверления 1000 мм по пункту 1.46.7 ГЭСН 81-02-46-2022.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</si>
</sst>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633C2A"/>
      <sz val="16"/>
      <name val="Arial"/>
    </font>
    <font>
      <sz val="10"/>
      <name val="Arial"/>
    </font>
    <font>
      <color rgb="174A8B"/>
      <sz val="10"/>
      <name val="Arial"/>
    </font>
    <font>
      <b/>
      <color rgb="FFFFFF"/>
      <sz val="10"/>
      <name val="Arial"/>
    </font>
    <font>
      <color rgb="237341"/>
      <sz val="10"/>
      <name val="Arial"/>
    </font>
    <font>
      <color rgb="2222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6F1EA"/>
      </patternFill>
    </fill>
    <fill>
      <patternFill patternType="solid">
        <fgColor rgb="633C2A"/>
      </patternFill>
    </fill>
  </fills>
  <borders count="2">
    <border>
      <left/>
      <right/>
      <top/>
      <bottom/>
      <diagonal/>
    </border>
    <border>
      <left/>
      <right/>
      <top/>
      <bottom style="thin">
        <color rgb="633C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66dd4e98-0836-45a6-ab9d-d000780fc968" TargetMode="External"/><Relationship Id="rId2" Type="http://schemas.openxmlformats.org/officeDocument/2006/relationships/hyperlink" Target="https://fgiscs.minstroyrf.ru/frsn/standard2022/doc/66dd4e98-0836-45a6-ab9d-d000780fc968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66dd4e98-0836-45a6-ab9d-d000780fc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3" customWidth="1"/>
    <col min="3" max="3" width="18" customWidth="1"/>
    <col min="4" max="4" width="32" customWidth="1"/>
    <col min="5" max="5" width="22" customWidth="1"/>
    <col min="6" max="6" width="18" customWidth="1"/>
    <col min="7" max="7" width="13" customWidth="1"/>
    <col min="8" max="8" width="14" customWidth="1"/>
    <col min="9" max="9" width="17" customWidth="1"/>
    <col min="10" max="10" width="15" customWidth="1"/>
    <col min="11" max="11" width="22" customWidth="1"/>
    <col min="12" max="12" width="30" customWidth="1"/>
    <col min="13" max="13" width="28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2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2" t="s">
        <v>2</v>
      </c>
      <c r="B3" s="2"/>
      <c r="C3" s="2"/>
      <c r="D3" s="3" t="s">
        <v>3</v>
      </c>
      <c r="E3" s="3"/>
      <c r="F3" s="3"/>
      <c r="G3" s="3"/>
      <c r="H3" s="3"/>
      <c r="I3" s="3"/>
      <c r="J3" s="3"/>
      <c r="K3" s="3"/>
      <c r="L3" s="3"/>
      <c r="M3" s="3"/>
    </row>
    <row r="4" ht="30" customHeight="1" spans="1:13" x14ac:dyDescent="0.25">
      <c r="A4" s="2" t="s">
        <v>4</v>
      </c>
      <c r="B4" s="2"/>
      <c r="C4" s="2"/>
      <c r="D4" s="3" t="s">
        <v>5</v>
      </c>
      <c r="E4" s="3"/>
      <c r="F4" s="3"/>
      <c r="G4" s="3"/>
      <c r="H4" s="3"/>
      <c r="I4" s="3"/>
      <c r="J4" s="3"/>
      <c r="K4" s="3"/>
      <c r="L4" s="3"/>
      <c r="M4" s="3"/>
    </row>
    <row r="5" ht="30" customHeight="1" spans="1:13" x14ac:dyDescent="0.25">
      <c r="A5" s="2" t="s">
        <v>6</v>
      </c>
      <c r="B5" s="2"/>
      <c r="C5" s="2"/>
      <c r="D5" s="3" t="s">
        <v>7</v>
      </c>
      <c r="E5" s="3"/>
      <c r="F5" s="3"/>
      <c r="G5" s="3"/>
      <c r="H5" s="3"/>
      <c r="I5" s="3"/>
      <c r="J5" s="3"/>
      <c r="K5" s="3"/>
      <c r="L5" s="3"/>
      <c r="M5" s="3"/>
    </row>
    <row r="6" ht="30" customHeight="1" spans="1:13" x14ac:dyDescent="0.25">
      <c r="A6" s="2" t="s">
        <v>8</v>
      </c>
      <c r="B6" s="2"/>
      <c r="C6" s="2"/>
      <c r="D6" s="3" t="s">
        <v>9</v>
      </c>
      <c r="E6" s="3"/>
      <c r="F6" s="3"/>
      <c r="G6" s="3"/>
      <c r="H6" s="3"/>
      <c r="I6" s="3"/>
      <c r="J6" s="3"/>
      <c r="K6" s="3"/>
      <c r="L6" s="3"/>
      <c r="M6" s="3"/>
    </row>
    <row r="7" ht="32" customHeight="1" spans="1:13" x14ac:dyDescent="0.2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ht="48" customHeight="1" spans="1:13" x14ac:dyDescent="0.25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20</v>
      </c>
      <c r="K8" s="4" t="s">
        <v>21</v>
      </c>
      <c r="L8" s="4" t="s">
        <v>22</v>
      </c>
      <c r="M8" s="4" t="s">
        <v>23</v>
      </c>
    </row>
    <row r="9" ht="58" customHeight="1" spans="1:13" x14ac:dyDescent="0.25">
      <c r="A9" s="2">
        <v>1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28</v>
      </c>
      <c r="G9" s="3">
        <v>100</v>
      </c>
      <c r="H9" s="3">
        <v>300</v>
      </c>
      <c r="I9" s="3"/>
      <c r="J9" s="3">
        <v>40</v>
      </c>
      <c r="K9" s="3" t="s">
        <v>29</v>
      </c>
      <c r="L9" s="3" t="s">
        <v>30</v>
      </c>
      <c r="M9" s="3" t="s">
        <v>31</v>
      </c>
    </row>
    <row r="10" ht="58" customHeight="1" spans="1:13" x14ac:dyDescent="0.25">
      <c r="A10" s="2">
        <v>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ht="58" customHeight="1" spans="1:13" x14ac:dyDescent="0.25">
      <c r="A11" s="2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58" customHeight="1" spans="1:13" x14ac:dyDescent="0.25">
      <c r="A12" s="2">
        <v>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58" customHeight="1" spans="1:13" x14ac:dyDescent="0.25">
      <c r="A13" s="2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ht="58" customHeight="1" spans="1:13" x14ac:dyDescent="0.25">
      <c r="A14" s="2">
        <v>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ht="58" customHeight="1" spans="1:13" x14ac:dyDescent="0.25">
      <c r="A15" s="2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58" customHeight="1" spans="1:13" x14ac:dyDescent="0.25">
      <c r="A16" s="2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8" spans="1:10" x14ac:dyDescent="0.25">
      <c r="A18" s="2"/>
      <c r="B18" s="2" t="s">
        <v>32</v>
      </c>
      <c r="C18" s="2"/>
      <c r="D18" s="2"/>
      <c r="E18" s="2"/>
      <c r="F18" s="2"/>
      <c r="G18" s="2"/>
      <c r="H18" s="2"/>
      <c r="I18" s="2"/>
      <c r="J18" s="5">
        <f>SUM(J9:J16)</f>
        <v>40</v>
      </c>
    </row>
    <row r="20" ht="32" customHeight="1" spans="1:13" x14ac:dyDescent="0.25">
      <c r="A20" s="2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mergeCells count="12">
    <mergeCell ref="A1:M1"/>
    <mergeCell ref="A2:M2"/>
    <mergeCell ref="A3:C3"/>
    <mergeCell ref="D3:M3"/>
    <mergeCell ref="A4:C4"/>
    <mergeCell ref="D4:M4"/>
    <mergeCell ref="A5:C5"/>
    <mergeCell ref="D5:M5"/>
    <mergeCell ref="A6:C6"/>
    <mergeCell ref="D6:M6"/>
    <mergeCell ref="A7:M7"/>
    <mergeCell ref="A20:M20"/>
  </mergeCells>
  <dataValidations count="4">
    <dataValidation type="whole" operator="greaterThan" allowBlank="1" showErrorMessage="1" errorTitle="Нужны исходные данные" error="Введите положительное целое число." sqref="G10:H16">
      <formula1>0</formula1>
    </dataValidation>
    <dataValidation type="whole" operator="greaterThan" allowBlank="1" showErrorMessage="1" errorTitle="Нужны исходные данные" error="Введите положительное целое число." sqref="G9:H16">
      <formula1>0</formula1>
    </dataValidation>
    <dataValidation type="whole" operator="greaterThan" allowBlank="1" showErrorMessage="1" errorTitle="Нужны исходные данные" error="Введите положительное целое число." sqref="J10:J16">
      <formula1>0</formula1>
    </dataValidation>
    <dataValidation type="whole" operator="greaterThan" allowBlank="1" showErrorMessage="1" errorTitle="Нужны исходные данные" error="Введите положительное целое число." sqref="J9:J16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форма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72" customWidth="1"/>
    <col min="3" max="3" width="18" customWidth="1"/>
    <col min="4" max="4" width="19" customWidth="1"/>
    <col min="5" max="5" width="17" customWidth="1"/>
    <col min="6" max="6" width="16" customWidth="1"/>
    <col min="7" max="7" width="45" customWidth="1"/>
    <col min="8" max="8" width="40" customWidth="1"/>
  </cols>
  <sheetData>
    <row r="1" ht="28" customHeight="1" spans="1:8" x14ac:dyDescent="0.25">
      <c r="A1" s="1" t="s">
        <v>34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35</v>
      </c>
      <c r="B2" s="2"/>
      <c r="C2" s="2"/>
      <c r="D2" s="2"/>
      <c r="E2" s="2"/>
      <c r="F2" s="2"/>
      <c r="G2" s="2"/>
      <c r="H2" s="2"/>
    </row>
    <row r="3" ht="32" customHeight="1" spans="1:8" x14ac:dyDescent="0.25">
      <c r="A3" s="2" t="s">
        <v>36</v>
      </c>
      <c r="B3" s="2"/>
      <c r="C3" s="2"/>
      <c r="D3" s="2"/>
      <c r="E3" s="2"/>
      <c r="F3" s="2"/>
      <c r="G3" s="2"/>
      <c r="H3" s="2"/>
    </row>
    <row r="5" ht="48" customHeight="1" spans="1:8" x14ac:dyDescent="0.25">
      <c r="A5" s="4" t="s">
        <v>37</v>
      </c>
      <c r="B5" s="4" t="s">
        <v>38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ht="72" customHeight="1" spans="1:8" x14ac:dyDescent="0.25">
      <c r="A6" s="2" t="s">
        <v>45</v>
      </c>
      <c r="B6" s="2" t="s">
        <v>46</v>
      </c>
      <c r="C6" s="2" t="s">
        <v>47</v>
      </c>
      <c r="D6" s="2" t="s">
        <v>48</v>
      </c>
      <c r="E6" s="2">
        <v>200</v>
      </c>
      <c r="F6" s="2"/>
      <c r="G6" s="3" t="s">
        <v>49</v>
      </c>
      <c r="H6" s="2" t="s">
        <v>50</v>
      </c>
    </row>
    <row r="7" ht="72" customHeight="1" spans="1:8" x14ac:dyDescent="0.25">
      <c r="A7" s="2" t="s">
        <v>51</v>
      </c>
      <c r="B7" s="2" t="s">
        <v>52</v>
      </c>
      <c r="C7" s="2" t="s">
        <v>47</v>
      </c>
      <c r="D7" s="2" t="s">
        <v>48</v>
      </c>
      <c r="E7" s="2"/>
      <c r="F7" s="2">
        <v>10</v>
      </c>
      <c r="G7" s="3" t="s">
        <v>49</v>
      </c>
      <c r="H7" s="2" t="s">
        <v>50</v>
      </c>
    </row>
    <row r="10" spans="1:8" x14ac:dyDescent="0.25">
      <c r="A10" s="2" t="s">
        <v>53</v>
      </c>
      <c r="B10" s="3"/>
      <c r="C10" s="3"/>
      <c r="D10" s="3"/>
      <c r="E10" s="3"/>
      <c r="F10" s="3"/>
      <c r="G10" s="3"/>
      <c r="H10" s="3"/>
    </row>
    <row r="11" spans="1:8" x14ac:dyDescent="0.25">
      <c r="A11" s="2" t="s">
        <v>54</v>
      </c>
      <c r="B11" s="3"/>
      <c r="C11" s="3"/>
      <c r="D11" s="3"/>
      <c r="E11" s="3"/>
      <c r="F11" s="3"/>
      <c r="G11" s="3"/>
      <c r="H11" s="3"/>
    </row>
    <row r="12" spans="1:8" x14ac:dyDescent="0.25">
      <c r="A12" s="2" t="s">
        <v>55</v>
      </c>
      <c r="B12" s="3" t="s">
        <v>56</v>
      </c>
      <c r="C12" s="3"/>
      <c r="D12" s="3"/>
      <c r="E12" s="3"/>
      <c r="F12" s="3"/>
      <c r="G12" s="3"/>
      <c r="H12" s="3"/>
    </row>
    <row r="13" spans="1:8" x14ac:dyDescent="0.25">
      <c r="A13" s="2" t="s">
        <v>57</v>
      </c>
      <c r="B13" s="3" t="s">
        <v>56</v>
      </c>
      <c r="C13" s="3"/>
      <c r="D13" s="3"/>
      <c r="E13" s="3"/>
      <c r="F13" s="3"/>
      <c r="G13" s="3"/>
      <c r="H13" s="3"/>
    </row>
    <row r="14" ht="32" customHeight="1" spans="1:8" x14ac:dyDescent="0.25">
      <c r="A14" s="2" t="s">
        <v>58</v>
      </c>
      <c r="B14" s="2"/>
      <c r="C14" s="2"/>
      <c r="D14" s="2"/>
      <c r="E14" s="2"/>
      <c r="F14" s="2"/>
      <c r="G14" s="2"/>
      <c r="H14" s="2"/>
    </row>
  </sheetData>
  <mergeCells count="8">
    <mergeCell ref="A1:H1"/>
    <mergeCell ref="A2:H2"/>
    <mergeCell ref="A3:H3"/>
    <mergeCell ref="B10:H10"/>
    <mergeCell ref="B11:H11"/>
    <mergeCell ref="B12:H12"/>
    <mergeCell ref="B13:H13"/>
    <mergeCell ref="A14:H14"/>
  </mergeCells>
  <dataValidations count="1">
    <dataValidation type="list" allowBlank="1" sqref="B12:B13">
      <formula1>"Да,Нет"</formula1>
    </dataValidation>
  </dataValidations>
  <hyperlinks>
    <hyperlink ref="H6" r:id="rId1"/>
    <hyperlink ref="H7" r:id="rId2"/>
  </hyperlink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форма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4" customWidth="1"/>
    <col min="2" max="2" width="32" customWidth="1"/>
    <col min="3" max="3" width="25" customWidth="1"/>
    <col min="4" max="4" width="65" customWidth="1"/>
  </cols>
  <sheetData>
    <row r="1" ht="28" customHeight="1" spans="1:4" x14ac:dyDescent="0.25">
      <c r="A1" s="1" t="s">
        <v>59</v>
      </c>
      <c r="B1" s="1"/>
      <c r="C1" s="1"/>
      <c r="D1" s="1"/>
    </row>
    <row r="2" ht="32" customHeight="1" spans="1:4" x14ac:dyDescent="0.25">
      <c r="A2" s="2" t="s">
        <v>60</v>
      </c>
      <c r="B2" s="2"/>
      <c r="C2" s="2"/>
      <c r="D2" s="2"/>
    </row>
    <row r="4" ht="48" customHeight="1" spans="1:4" x14ac:dyDescent="0.25">
      <c r="A4" s="4" t="s">
        <v>61</v>
      </c>
      <c r="B4" s="4" t="s">
        <v>62</v>
      </c>
      <c r="C4" s="4" t="s">
        <v>63</v>
      </c>
      <c r="D4" s="4" t="s">
        <v>64</v>
      </c>
    </row>
    <row r="5" ht="44" customHeight="1" spans="1:4" x14ac:dyDescent="0.25">
      <c r="A5" s="2" t="s">
        <v>65</v>
      </c>
      <c r="B5" s="6" t="str">
        <f>IF(OR('ВОР'!C9="",'ВОР'!D9="",'ВОР'!E9="",'ВОР'!F9="",'ВОР'!G9="",'ВОР'!H9="",'ВОР'!J9=""),"Нужны исходные данные",IF(COUNTA('ВОР'!B10:M16)&gt;0,"Разделите группы; расчёт только строки 9",IF(OR('ВОР'!C9&lt;&gt;"Железобетон",'ВОР'!D9&lt;&gt;"Обычное; проверить по проекту",'ВОР'!E9&lt;&gt;"Алмазная установка",'ВОР'!F9&lt;&gt;"Вертикаль",'ВОР'!G9&lt;&gt;100),"Нужен другой проверенный выбор нормы",IF(OR(NOT(ISNUMBER('ВОР'!H9)),NOT(ISNUMBER('ВОР'!J9))),"Нужны числовые глубина и количество",IF(OR('ВОР'!H9&lt;=0,'ВОР'!J9&lt;=0,MOD('ВОР'!J9,1)&lt;&gt;0),"Нужны положительные глубина и целое количество",IF('ВОР'!H9&gt;1000,"Глубина превышает 1000 мм; нужно нормативное основание",IF(MOD(ABS(('ВОР'!H9-'Выбор нормы'!E6)/'Выбор нормы'!F7),1)&lt;&gt;0,"Дробный шаг; проверьте нормативный порядок",IF(OR('Выбор нормы'!B12&lt;&gt;"Да",'Выбор нормы'!B13&lt;&gt;"Да"),"Сверьте техчасть и однородность группы","Расчёт объёма; подбор проверьте"))))))))</f>
        <v>Расчёт объёма; подбор проверьте</v>
      </c>
      <c r="C5" s="6"/>
      <c r="D5" s="6"/>
    </row>
    <row r="6" ht="30" customHeight="1" spans="1:4" x14ac:dyDescent="0.25">
      <c r="A6" s="2" t="s">
        <v>66</v>
      </c>
      <c r="B6" s="7">
        <f>IF($B$5="Расчёт объёма; подбор проверьте",'ВОР'!J9,"")</f>
        <v>40</v>
      </c>
      <c r="C6" s="2" t="s">
        <v>67</v>
      </c>
      <c r="D6" s="2" t="s">
        <v>68</v>
      </c>
    </row>
    <row r="7" ht="30" customHeight="1" spans="1:4" x14ac:dyDescent="0.25">
      <c r="A7" s="2" t="s">
        <v>69</v>
      </c>
      <c r="B7" s="7">
        <f>IF($B$5="Расчёт объёма; подбор проверьте",'ВОР'!H9,"")</f>
        <v>300</v>
      </c>
      <c r="C7" s="2" t="s">
        <v>70</v>
      </c>
      <c r="D7" s="2" t="s">
        <v>71</v>
      </c>
    </row>
    <row r="8" ht="30" customHeight="1" spans="1:4" x14ac:dyDescent="0.25">
      <c r="A8" s="2" t="s">
        <v>72</v>
      </c>
      <c r="B8" s="8">
        <f>IF($B$5="Расчёт объёма; подбор проверьте",'Выбор нормы'!E6,"")</f>
        <v>200</v>
      </c>
      <c r="C8" s="2" t="s">
        <v>70</v>
      </c>
      <c r="D8" s="2" t="s">
        <v>73</v>
      </c>
    </row>
    <row r="9" ht="30" customHeight="1" spans="1:4" x14ac:dyDescent="0.25">
      <c r="A9" s="2" t="s">
        <v>74</v>
      </c>
      <c r="B9" s="8">
        <f>IF($B$5="Расчёт объёма; подбор проверьте",'Выбор нормы'!F7,"")</f>
        <v>10</v>
      </c>
      <c r="C9" s="2" t="s">
        <v>70</v>
      </c>
      <c r="D9" s="2" t="s">
        <v>75</v>
      </c>
    </row>
    <row r="10" ht="30" customHeight="1" spans="1:4" x14ac:dyDescent="0.25">
      <c r="A10" s="2" t="s">
        <v>76</v>
      </c>
      <c r="B10" s="8">
        <f>IF($B$5="Расчёт объёма; подбор проверьте",B6/100,"")</f>
        <v>0.4</v>
      </c>
      <c r="C10" s="2" t="s">
        <v>48</v>
      </c>
      <c r="D10" s="2" t="s">
        <v>77</v>
      </c>
    </row>
    <row r="11" ht="30" customHeight="1" spans="1:4" x14ac:dyDescent="0.25">
      <c r="A11" s="2" t="s">
        <v>78</v>
      </c>
      <c r="B11" s="8">
        <f>IF($B$5="Расчёт объёма; подбор проверьте",(B7-B8)/B9,"")</f>
        <v>10</v>
      </c>
      <c r="C11" s="2" t="s">
        <v>79</v>
      </c>
      <c r="D11" s="2" t="s">
        <v>80</v>
      </c>
    </row>
    <row r="12" ht="30" customHeight="1" spans="1:4" x14ac:dyDescent="0.25">
      <c r="A12" s="2" t="s">
        <v>81</v>
      </c>
      <c r="B12" s="8">
        <f>IF($B$5="Расчёт объёма; подбор проверьте",B10*B11,"")</f>
        <v>4</v>
      </c>
      <c r="C12" s="2" t="s">
        <v>48</v>
      </c>
      <c r="D12" s="2" t="s">
        <v>82</v>
      </c>
    </row>
    <row r="14" ht="32" customHeight="1" spans="1:4" x14ac:dyDescent="0.25">
      <c r="A14" s="2" t="s">
        <v>83</v>
      </c>
      <c r="B14" s="2"/>
      <c r="C14" s="2"/>
      <c r="D14" s="2"/>
    </row>
    <row r="16" ht="48" customHeight="1" spans="1:4" x14ac:dyDescent="0.25">
      <c r="A16" s="4" t="s">
        <v>84</v>
      </c>
      <c r="B16" s="4" t="s">
        <v>85</v>
      </c>
      <c r="C16" s="4" t="s">
        <v>86</v>
      </c>
      <c r="D16" s="4" t="s">
        <v>87</v>
      </c>
    </row>
    <row r="17" ht="40" customHeight="1" spans="1:4" x14ac:dyDescent="0.25">
      <c r="A17" s="2" t="s">
        <v>88</v>
      </c>
      <c r="B17" s="8">
        <f>IF($B$5="Расчёт объёма; подбор проверьте",B10,"")</f>
        <v>0.4</v>
      </c>
      <c r="C17" s="8">
        <f>IF($B$5="Расчёт объёма; подбор проверьте",B11,"")</f>
        <v>10</v>
      </c>
      <c r="D17" s="8">
        <f>IF($B$5="Расчёт объёма; подбор проверьте",B17*C17,"")</f>
        <v>4</v>
      </c>
    </row>
    <row r="18" ht="40" customHeight="1" spans="1:4" x14ac:dyDescent="0.25">
      <c r="A18" s="2" t="s">
        <v>89</v>
      </c>
      <c r="B18" s="8">
        <f>IF($B$5="Расчёт объёма; подбор проверьте",B12,"")</f>
        <v>4</v>
      </c>
      <c r="C18" s="8">
        <f>IF($B$5="Расчёт объёма; подбор проверьте",1,"")</f>
        <v>1</v>
      </c>
      <c r="D18" s="8">
        <f>IF($B$5="Расчёт объёма; подбор проверьте",B18*C18,"")</f>
        <v>4</v>
      </c>
    </row>
    <row r="20" ht="32" customHeight="1" spans="1:4" x14ac:dyDescent="0.25">
      <c r="A20" s="2" t="s">
        <v>90</v>
      </c>
      <c r="B20" s="2"/>
      <c r="C20" s="2"/>
      <c r="D20" s="2"/>
    </row>
  </sheetData>
  <mergeCells count="5">
    <mergeCell ref="A1:D1"/>
    <mergeCell ref="A2:D2"/>
    <mergeCell ref="B5:D5"/>
    <mergeCell ref="A14:D14"/>
    <mergeCell ref="A20:D20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форма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87" customWidth="1"/>
    <col min="3" max="3" width="39" customWidth="1"/>
    <col min="4" max="4" width="35" customWidth="1"/>
  </cols>
  <sheetData>
    <row r="1" ht="28" customHeight="1" spans="1:4" x14ac:dyDescent="0.25">
      <c r="A1" s="1" t="s">
        <v>91</v>
      </c>
      <c r="B1" s="1"/>
      <c r="C1" s="1"/>
      <c r="D1" s="1"/>
    </row>
    <row r="2" ht="32" customHeight="1" spans="1:4" x14ac:dyDescent="0.25">
      <c r="A2" s="2" t="s">
        <v>92</v>
      </c>
      <c r="B2" s="2"/>
      <c r="C2" s="2"/>
      <c r="D2" s="2"/>
    </row>
    <row r="4" ht="48" customHeight="1" spans="1:4" x14ac:dyDescent="0.25">
      <c r="A4" s="4" t="s">
        <v>11</v>
      </c>
      <c r="B4" s="4" t="s">
        <v>93</v>
      </c>
      <c r="C4" s="4" t="s">
        <v>94</v>
      </c>
      <c r="D4" s="4" t="s">
        <v>95</v>
      </c>
    </row>
    <row r="5" ht="36" customHeight="1" spans="1:4" x14ac:dyDescent="0.25">
      <c r="A5" s="2">
        <v>1</v>
      </c>
      <c r="B5" s="2" t="s">
        <v>96</v>
      </c>
      <c r="C5" s="3"/>
      <c r="D5" s="3"/>
    </row>
    <row r="6" ht="36" customHeight="1" spans="1:4" x14ac:dyDescent="0.25">
      <c r="A6" s="2">
        <v>2</v>
      </c>
      <c r="B6" s="2" t="s">
        <v>97</v>
      </c>
      <c r="C6" s="3"/>
      <c r="D6" s="3"/>
    </row>
    <row r="7" ht="36" customHeight="1" spans="1:4" x14ac:dyDescent="0.25">
      <c r="A7" s="2">
        <v>3</v>
      </c>
      <c r="B7" s="2" t="s">
        <v>98</v>
      </c>
      <c r="C7" s="3"/>
      <c r="D7" s="3"/>
    </row>
    <row r="8" ht="36" customHeight="1" spans="1:4" x14ac:dyDescent="0.25">
      <c r="A8" s="2">
        <v>4</v>
      </c>
      <c r="B8" s="2" t="s">
        <v>99</v>
      </c>
      <c r="C8" s="3"/>
      <c r="D8" s="3"/>
    </row>
    <row r="9" ht="36" customHeight="1" spans="1:4" x14ac:dyDescent="0.25">
      <c r="A9" s="2">
        <v>5</v>
      </c>
      <c r="B9" s="2" t="s">
        <v>100</v>
      </c>
      <c r="C9" s="3"/>
      <c r="D9" s="3"/>
    </row>
    <row r="10" ht="36" customHeight="1" spans="1:4" x14ac:dyDescent="0.25">
      <c r="A10" s="2">
        <v>6</v>
      </c>
      <c r="B10" s="2" t="s">
        <v>101</v>
      </c>
      <c r="C10" s="3"/>
      <c r="D10" s="3"/>
    </row>
    <row r="11" ht="36" customHeight="1" spans="1:4" x14ac:dyDescent="0.25">
      <c r="A11" s="2">
        <v>7</v>
      </c>
      <c r="B11" s="2" t="s">
        <v>102</v>
      </c>
      <c r="C11" s="3"/>
      <c r="D11" s="3"/>
    </row>
    <row r="12" ht="36" customHeight="1" spans="1:4" x14ac:dyDescent="0.25">
      <c r="A12" s="2">
        <v>8</v>
      </c>
      <c r="B12" s="2" t="s">
        <v>103</v>
      </c>
      <c r="C12" s="3"/>
      <c r="D12" s="3"/>
    </row>
    <row r="13" ht="36" customHeight="1" spans="1:4" x14ac:dyDescent="0.25">
      <c r="A13" s="2">
        <v>9</v>
      </c>
      <c r="B13" s="2" t="s">
        <v>104</v>
      </c>
      <c r="C13" s="3"/>
      <c r="D13" s="3"/>
    </row>
    <row r="14" ht="36" customHeight="1" spans="1:4" x14ac:dyDescent="0.25">
      <c r="A14" s="2">
        <v>10</v>
      </c>
      <c r="B14" s="2" t="s">
        <v>105</v>
      </c>
      <c r="C14" s="3"/>
      <c r="D14" s="3"/>
    </row>
    <row r="17" ht="32" customHeight="1" spans="1:4" x14ac:dyDescent="0.25">
      <c r="A17" s="2" t="s">
        <v>106</v>
      </c>
      <c r="B17" s="2"/>
      <c r="C17" s="2"/>
      <c r="D17" s="2"/>
    </row>
    <row r="19" ht="32" customHeight="1" spans="1:4" x14ac:dyDescent="0.25">
      <c r="A19" s="2" t="s">
        <v>107</v>
      </c>
      <c r="B19" s="2"/>
      <c r="C19" s="2"/>
      <c r="D19" s="2"/>
    </row>
    <row r="22" spans="1:2" x14ac:dyDescent="0.25">
      <c r="A22" s="2"/>
      <c r="B22" s="2" t="s">
        <v>108</v>
      </c>
    </row>
    <row r="24" ht="32" customHeight="1" spans="1:4" x14ac:dyDescent="0.25">
      <c r="A24" s="2" t="s">
        <v>109</v>
      </c>
      <c r="B24" s="2"/>
      <c r="C24" s="2"/>
      <c r="D24" s="2"/>
    </row>
  </sheetData>
  <mergeCells count="5">
    <mergeCell ref="A1:D1"/>
    <mergeCell ref="A2:D2"/>
    <mergeCell ref="A17:D17"/>
    <mergeCell ref="A19:D19"/>
    <mergeCell ref="A24:D24"/>
  </mergeCells>
  <hyperlinks>
    <hyperlink ref="B22" r:id="rId1"/>
  </hyperlink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форма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 объёмов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