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Исходные" state="visible" r:id="rId5"/>
    <sheet sheetId="3" name="Проект-бланк" state="visible" r:id="rId6"/>
    <sheet sheetId="4" name="Контракт-бланк" state="visible" r:id="rId7"/>
    <sheet sheetId="5" name="Изменения-бланк" state="visible" r:id="rId8"/>
    <sheet sheetId="6" name="Связь-ЛСР-ВОКР" state="visible" r:id="rId9"/>
  </sheets>
  <definedNames>
    <definedName name="_xlnm.Print_Area" localSheetId="0">'Инструкция'!$A1:$A18</definedName>
    <definedName name="_xlnm.Print_Area" localSheetId="1">'Исходные'!$A1:$K30</definedName>
    <definedName name="_xlnm.Print_Area" localSheetId="2">'Проект-бланк'!$A1:$G25</definedName>
    <definedName name="_xlnm.Print_Titles" localSheetId="2">'Проект-бланк'!$6:$7</definedName>
    <definedName name="_xlnm.Print_Area" localSheetId="3">'Контракт-бланк'!$A1:$G25</definedName>
    <definedName name="_xlnm.Print_Titles" localSheetId="3">'Контракт-бланк'!$6:$7</definedName>
    <definedName name="_xlnm.Print_Area" localSheetId="4">'Изменения-бланк'!$A1:$J25</definedName>
    <definedName name="_xlnm.Print_Titles" localSheetId="4">'Изменения-бланк'!$6:$7</definedName>
    <definedName name="_xlnm.Print_Area" localSheetId="5">'Связь-ЛСР-ВОКР'!$A1:$H9</definedName>
  </definedNames>
  <calcPr calcId="171027" fullCalcOnLoad="1"/>
</workbook>
</file>

<file path=xl/sharedStrings.xml><?xml version="1.0" encoding="utf-8"?>
<sst xmlns="http://schemas.openxmlformats.org/spreadsheetml/2006/main" count="107" uniqueCount="82">
  <si>
    <t>Смета контракта: формы и учебный пример по 841/пр</t>
  </si>
  <si>
    <t>Проверено 05.10.2026. Комплект воспроизводит рекомендуемые формы; исходные данные, контроль и связь с ЛСР находятся на вспомогательных листах.</t>
  </si>
  <si>
    <t>Начните с листа «Исходные»: объект, НМЦК, цена контракта, строки проекта, единицы и страны оборудования. Жёлтые ячейки доступны для ввода.</t>
  </si>
  <si>
    <t>Шесть строк предусмотрены в каждом бланке. При расширении таблицы нужно расширить формулы и печатную область.</t>
  </si>
  <si>
    <t>Коэффициент: цена контракта / НМЦК только при одинаковых налоговых условиях. Не смешивайте итоги с НДС и без НДС.</t>
  </si>
  <si>
    <t>НДС задаётся по каждой строке. Внесите каждую использованную ставку один раз в группы K15:K17. Пустая ставка строки означает без НДС; для 0% вводят числовой ноль.</t>
  </si>
  <si>
    <t>Учебный пример: единая ставка 22% по п. 3 ст. 164 НК РФ. Для рабочего контракта проверьте налоговые условия; смена ставки не разрешает увеличение цены.</t>
  </si>
  <si>
    <t>Единичные цены после снижения не округляются, стоимость строки рассчитывается функцией ROUND до двух знаков. Остатки проверяются отдельно. Согласуйте точность и порядок округления до применения к своему контракту.</t>
  </si>
  <si>
    <t>Изменения: сначала основание по 44-ФЗ, проектные документы и соглашение; затем расчёт. Учебная ветка 200 → 220 м² не подтверждает законность изменения.</t>
  </si>
  <si>
    <t>Лист связи показывает происхождение работ, не заменяет ВОКР или контрактную форму. Для ГЭСН измеритель 100 м²; в формах примера используется м².</t>
  </si>
  <si>
    <t>Для нового вида или изменения состава комплексов этот шаблон расчёта количества не применяется: нужен отдельный расчёт по п. 10 или 10.1 Методики.</t>
  </si>
  <si>
    <t>Состав исходной полной сметы проверяется отдельно; НР, СП и прочие учтённые затраты поверх контрактной цены повторно не начисляются.</t>
  </si>
  <si>
    <t>Проект: приложение № 6 к Порядку; контракт: приложение № 1 к Методике; изменения: приложение № 2 к Методике.</t>
  </si>
  <si>
    <t>Проект: https://www.consultant.ru/document/cons_doc_LAW_344610/1ef59a799d4612aa4fc418e74ee53f907b31e255/</t>
  </si>
  <si>
    <t>Контракт: https://www.consultant.ru/document/cons_doc_LAW_344610/2d012a28a9e09a88b90fd19cb6618b2aaf912b2e/</t>
  </si>
  <si>
    <t>Изменения: https://www.consultant.ru/document/cons_doc_LAW_344610/12b96cd1f65351e76a10e6a3dc28269610217b8e/</t>
  </si>
  <si>
    <t>НДС: https://www.nalog.gov.ru/rn77/taxation/taxes/nds/</t>
  </si>
  <si>
    <t>Исходные данные и контроль расчёта</t>
  </si>
  <si>
    <t>Объект</t>
  </si>
  <si>
    <t>Номер / дата контракта (вспомогательные реквизиты)</t>
  </si>
  <si>
    <t>НМЦК с НДС, руб.</t>
  </si>
  <si>
    <t>Цена контракта с НДС, руб.</t>
  </si>
  <si>
    <t>Коэффициент (одинаковые налоговые условия)</t>
  </si>
  <si>
    <t>НДС основной группы для учебного примера</t>
  </si>
  <si>
    <t>Основание и согласование изменения (заполняет пользователь)</t>
  </si>
  <si>
    <t>Жёлтые ячейки предназначены для ввода. Цены без НДС; состав комплексов и цены учебные, не рыночные. Коэффициент требует одинаковых налоговых условий.</t>
  </si>
  <si>
    <t>Единичная цена после снижения не округляется формулой; суммы строк округляются до копеек. Для рабочего контракта согласуйте точность и порядок округления.</t>
  </si>
  <si>
    <t>№</t>
  </si>
  <si>
    <t>Комплекс / оборудование</t>
  </si>
  <si>
    <t>Ед.</t>
  </si>
  <si>
    <t>Количество</t>
  </si>
  <si>
    <t>Цена проекта без НДС, руб.</t>
  </si>
  <si>
    <t>Страна</t>
  </si>
  <si>
    <t>НДС по строке</t>
  </si>
  <si>
    <t>Новое количество</t>
  </si>
  <si>
    <t>Оборудование: 1 / 0</t>
  </si>
  <si>
    <t>Группы НДС</t>
  </si>
  <si>
    <t>Каждая ставка один раз</t>
  </si>
  <si>
    <t>Пусто: без НДС</t>
  </si>
  <si>
    <t>Остаток проекта, руб.</t>
  </si>
  <si>
    <t>Остаток контракта, руб.</t>
  </si>
  <si>
    <t>Изменение цены, руб.</t>
  </si>
  <si>
    <t>Изменение цены, доля</t>
  </si>
  <si>
    <t>Проверка налоговых групп</t>
  </si>
  <si>
    <t>Согласование изменения</t>
  </si>
  <si>
    <t>Пустое поле основания означает, что согласование изменения не подтверждено. Сумма и процент изменения сами по себе не разрешают изменение контракта.</t>
  </si>
  <si>
    <t>Проект сметы контракта</t>
  </si>
  <si>
    <t>Приложение № 6 к Порядку 841/пр (рекомендуемый образец)</t>
  </si>
  <si>
    <t>Учебный комплект; редакция акта 15.09.2025, формы 14.06.2022. Проверено 05.10.2026.</t>
  </si>
  <si>
    <t>Наименование конструктивных решений (элементов), комплексов (видов) работ, оборудования</t>
  </si>
  <si>
    <t>Единица измерения</t>
  </si>
  <si>
    <t>Количество (объём работ)</t>
  </si>
  <si>
    <t>Цена на единицу измерения без НДС, руб.</t>
  </si>
  <si>
    <t>Стоимость всего, руб.</t>
  </si>
  <si>
    <t>Страна происхождения оборудования</t>
  </si>
  <si>
    <t>Итого без НДС</t>
  </si>
  <si>
    <t>Всего с НДС</t>
  </si>
  <si>
    <t>Заказчик ____________________ (должность, подпись, инициалы, фамилия)</t>
  </si>
  <si>
    <t>Подрядчик ___________________ (должность, подпись, инициалы, фамилия)</t>
  </si>
  <si>
    <t>Оборудование: стоимость без НДС (стоимость с НДС). Итоги считают числовую стоимость без НДС, не текст отображения.</t>
  </si>
  <si>
    <t>Графы 1–4 первоначальной сметы контракта повторяют проект. НДС выделяется отдельно для каждой группы ставок.</t>
  </si>
  <si>
    <t>Смета контракта</t>
  </si>
  <si>
    <t>Приложение № 1 к Методике 841/пр (рекомендуемый образец)</t>
  </si>
  <si>
    <t>Смета контракта (с учетом изменения)</t>
  </si>
  <si>
    <t>Приложение № 2 к Методике 841/пр (рекомендуемый образец)</t>
  </si>
  <si>
    <t>Количество первоначальное</t>
  </si>
  <si>
    <t>Количество с корректировкой</t>
  </si>
  <si>
    <t>Цена первоначальная без НДС, руб.</t>
  </si>
  <si>
    <t>Цена с корректировкой без НДС, руб.</t>
  </si>
  <si>
    <t>Стоимость первоначальная, руб.</t>
  </si>
  <si>
    <t>Стоимость с корректировкой, руб.</t>
  </si>
  <si>
    <t>При изменении только количества единичная цена сохраняется. Номер и основание соглашения внесите на лист исходных данных.</t>
  </si>
  <si>
    <t>Вспомогательная связь с исходными ЛСР и ВОКР</t>
  </si>
  <si>
    <t>Строка формы</t>
  </si>
  <si>
    <t>ЛСР / позиция</t>
  </si>
  <si>
    <t>Норма исходной ЛСР</t>
  </si>
  <si>
    <t>База</t>
  </si>
  <si>
    <t>Границы комплекса</t>
  </si>
  <si>
    <t>Объём, м²</t>
  </si>
  <si>
    <t>Измеритель, м²</t>
  </si>
  <si>
    <t>Количество измерителей</t>
  </si>
  <si>
    <t>Шифры обосновывают исходную ЛСР; цены контрактных комплексов в примере — учебные допущения, не цены нормы. Технический лист не является утверждённой формой ВОКР.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</si>
</sst>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"/>
    <numFmt numFmtId="165" formatCode="#,##0.###"/>
    <numFmt numFmtId="166" formatCode="#,##0.00####"/>
  </numFmts>
  <fonts count="5" x14ac:knownFonts="1">
    <font>
      <color theme="1"/>
      <family val="2"/>
      <scheme val="minor"/>
      <sz val="11"/>
      <name val="Calibri"/>
    </font>
    <font>
      <color rgb="26211E"/>
      <sz val="10"/>
      <name val="Arial"/>
    </font>
    <font>
      <b/>
      <color rgb="FFFFFF"/>
      <sz val="10"/>
      <name val="Arial"/>
    </font>
    <font>
      <b/>
      <sz val="14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CC"/>
      </patternFill>
    </fill>
    <fill>
      <patternFill patternType="solid">
        <fgColor rgb="49352A"/>
      </patternFill>
    </fill>
  </fills>
  <borders count="2">
    <border>
      <left/>
      <right/>
      <top/>
      <bottom/>
      <diagonal/>
    </border>
    <border>
      <left/>
      <right/>
      <top style="thin">
        <color rgb="D7D1CC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 applyProtection="1">
      <alignment vertical="center" wrapText="1"/>
      <protection locked="0"/>
    </xf>
    <xf numFmtId="4" fontId="1" fillId="2" borderId="0" xfId="0" applyNumberFormat="1" applyFont="1" applyFill="1" applyAlignment="1" applyProtection="1">
      <alignment vertical="center" wrapText="1"/>
      <protection locked="0"/>
    </xf>
    <xf numFmtId="164" fontId="1" fillId="0" borderId="0" xfId="0" applyNumberFormat="1" applyFont="1" applyAlignment="1">
      <alignment vertical="center" wrapText="1"/>
    </xf>
    <xf numFmtId="9" fontId="1" fillId="2" borderId="0" xfId="0" applyNumberFormat="1" applyFont="1" applyFill="1" applyAlignment="1" applyProtection="1">
      <alignment vertical="center" wrapText="1"/>
      <protection locked="0"/>
    </xf>
    <xf numFmtId="0" fontId="2" fillId="3" borderId="0" xfId="0" applyFont="1" applyFill="1" applyAlignment="1">
      <alignment horizontal="center" vertical="center" wrapText="1"/>
    </xf>
    <xf numFmtId="0" fontId="0" fillId="2" borderId="0" xfId="0" applyFill="1" applyProtection="1">
      <protection locked="0"/>
    </xf>
    <xf numFmtId="165" fontId="0" fillId="2" borderId="0" xfId="0" applyNumberFormat="1" applyFill="1" applyProtection="1">
      <protection locked="0"/>
    </xf>
    <xf numFmtId="4" fontId="0" fillId="2" borderId="0" xfId="0" applyNumberFormat="1" applyFill="1" applyProtection="1">
      <protection locked="0"/>
    </xf>
    <xf numFmtId="9" fontId="0" fillId="2" borderId="0" xfId="0" applyNumberFormat="1" applyFill="1" applyProtection="1">
      <protection locked="0"/>
    </xf>
    <xf numFmtId="4" fontId="1" fillId="0" borderId="0" xfId="0" applyNumberFormat="1" applyFont="1" applyAlignment="1">
      <alignment vertical="center" wrapText="1"/>
    </xf>
    <xf numFmtId="10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166" fontId="1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2">
    <dxf>
      <font>
        <b/>
        <color rgb="B00020"/>
      </font>
    </dxf>
    <dxf>
      <font>
        <b/>
        <color rgb="B0002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18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2" ht="48" customHeight="1" spans="1:1" x14ac:dyDescent="0.25">
      <c r="A2" s="1" t="s">
        <v>0</v>
      </c>
    </row>
    <row r="3" ht="48" customHeight="1" spans="1:1" x14ac:dyDescent="0.25">
      <c r="A3" s="1" t="s">
        <v>1</v>
      </c>
    </row>
    <row r="4" ht="48" customHeight="1" spans="1:1" x14ac:dyDescent="0.25">
      <c r="A4" s="1" t="s">
        <v>2</v>
      </c>
    </row>
    <row r="5" ht="48" customHeight="1" spans="1:1" x14ac:dyDescent="0.25">
      <c r="A5" s="1" t="s">
        <v>3</v>
      </c>
    </row>
    <row r="6" ht="48" customHeight="1" spans="1:1" x14ac:dyDescent="0.25">
      <c r="A6" s="1" t="s">
        <v>4</v>
      </c>
    </row>
    <row r="7" ht="48" customHeight="1" spans="1:1" x14ac:dyDescent="0.25">
      <c r="A7" s="1" t="s">
        <v>5</v>
      </c>
    </row>
    <row r="8" ht="48" customHeight="1" spans="1:1" x14ac:dyDescent="0.25">
      <c r="A8" s="1" t="s">
        <v>6</v>
      </c>
    </row>
    <row r="9" ht="48" customHeight="1" spans="1:1" x14ac:dyDescent="0.25">
      <c r="A9" s="1" t="s">
        <v>7</v>
      </c>
    </row>
    <row r="10" ht="48" customHeight="1" spans="1:1" x14ac:dyDescent="0.25">
      <c r="A10" s="1" t="s">
        <v>8</v>
      </c>
    </row>
    <row r="11" ht="48" customHeight="1" spans="1:1" x14ac:dyDescent="0.25">
      <c r="A11" s="1" t="s">
        <v>9</v>
      </c>
    </row>
    <row r="12" ht="48" customHeight="1" spans="1:1" x14ac:dyDescent="0.25">
      <c r="A12" s="1" t="s">
        <v>10</v>
      </c>
    </row>
    <row r="13" ht="48" customHeight="1" spans="1:1" x14ac:dyDescent="0.25">
      <c r="A13" s="1" t="s">
        <v>11</v>
      </c>
    </row>
    <row r="14" ht="48" customHeight="1" spans="1:1" x14ac:dyDescent="0.25">
      <c r="A14" s="1" t="s">
        <v>12</v>
      </c>
    </row>
    <row r="15" ht="42" customHeight="1" spans="1:1" x14ac:dyDescent="0.25">
      <c r="A15" s="1" t="s">
        <v>13</v>
      </c>
    </row>
    <row r="16" ht="42" customHeight="1" spans="1:1" x14ac:dyDescent="0.25">
      <c r="A16" s="1" t="s">
        <v>14</v>
      </c>
    </row>
    <row r="17" ht="42" customHeight="1" spans="1:1" x14ac:dyDescent="0.25">
      <c r="A17" s="1" t="s">
        <v>15</v>
      </c>
    </row>
    <row r="18" ht="42" customHeight="1" spans="1:1" x14ac:dyDescent="0.25">
      <c r="A18" s="1" t="s">
        <v>16</v>
      </c>
    </row>
  </sheetData>
  <sheetProtection sheet="1" formatColumns="0" formatRows="0"/>
  <pageMargins left="0.25" right="0.25" top="0.35" bottom="0.35" header="0.1" footer="0.1"/>
  <pageSetup paperSize="9" orientation="landscape" fitToWidth="1" fitToHeight="0"/>
  <headerFooter>
    <oddFooter>Сметрикс | Учебный комплект 841/пр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62" customWidth="1"/>
    <col min="3" max="3" width="12" customWidth="1"/>
    <col min="4" max="4" width="15" customWidth="1"/>
    <col min="5" max="5" width="20" customWidth="1"/>
    <col min="6" max="6" width="22" customWidth="1"/>
    <col min="7" max="7" width="14" customWidth="1"/>
    <col min="8" max="8" width="18" customWidth="1"/>
    <col min="9" max="9" width="16" customWidth="1"/>
    <col min="10" max="10" width="3" customWidth="1"/>
    <col min="11" max="11" width="18" customWidth="1"/>
  </cols>
  <sheetData>
    <row r="2" ht="35" customHeight="1" spans="1:9" x14ac:dyDescent="0.25">
      <c r="A2" s="1" t="s">
        <v>17</v>
      </c>
      <c r="B2" s="1"/>
      <c r="C2" s="1"/>
      <c r="D2" s="1"/>
      <c r="E2" s="1"/>
      <c r="F2" s="1"/>
      <c r="G2" s="1"/>
      <c r="H2" s="1"/>
      <c r="I2" s="1"/>
    </row>
    <row r="3" ht="26" customHeight="1" spans="1:9" x14ac:dyDescent="0.25">
      <c r="A3" s="1" t="s">
        <v>18</v>
      </c>
      <c r="B3" s="1"/>
      <c r="C3" s="2"/>
      <c r="D3" s="2"/>
      <c r="E3" s="2"/>
      <c r="F3" s="2"/>
      <c r="G3" s="2"/>
      <c r="H3" s="2"/>
      <c r="I3" s="2"/>
    </row>
    <row r="4" ht="26" customHeight="1" spans="1:9" x14ac:dyDescent="0.25">
      <c r="A4" s="1" t="s">
        <v>19</v>
      </c>
      <c r="B4" s="1"/>
      <c r="C4" s="2"/>
      <c r="D4" s="2"/>
      <c r="E4" s="2"/>
      <c r="F4" s="2"/>
      <c r="G4" s="2"/>
      <c r="H4" s="2"/>
      <c r="I4" s="2"/>
    </row>
    <row r="5" ht="26" customHeight="1" spans="1:9" x14ac:dyDescent="0.25">
      <c r="A5" s="1" t="s">
        <v>20</v>
      </c>
      <c r="B5" s="1"/>
      <c r="C5" s="3"/>
      <c r="D5" s="3"/>
      <c r="E5" s="3"/>
      <c r="F5" s="3"/>
      <c r="G5" s="3"/>
      <c r="H5" s="3"/>
      <c r="I5" s="3"/>
    </row>
    <row r="6" ht="26" customHeight="1" spans="1:9" x14ac:dyDescent="0.25">
      <c r="A6" s="1" t="s">
        <v>21</v>
      </c>
      <c r="B6" s="1"/>
      <c r="C6" s="3"/>
      <c r="D6" s="3"/>
      <c r="E6" s="3"/>
      <c r="F6" s="3"/>
      <c r="G6" s="3"/>
      <c r="H6" s="3"/>
      <c r="I6" s="3"/>
    </row>
    <row r="7" ht="26" customHeight="1" spans="1:9" x14ac:dyDescent="0.25">
      <c r="A7" s="1" t="s">
        <v>22</v>
      </c>
      <c r="B7" s="1"/>
      <c r="C7" s="4" t="str">
        <f>IF(COUNT(C5:C6)=2,IF(C5&gt;0,C6/C5,""),"")</f>
        <v/>
      </c>
      <c r="D7" s="4"/>
      <c r="E7" s="4"/>
      <c r="F7" s="4"/>
      <c r="G7" s="4"/>
      <c r="H7" s="4"/>
      <c r="I7" s="4"/>
    </row>
    <row r="8" ht="26" customHeight="1" spans="1:9" x14ac:dyDescent="0.25">
      <c r="A8" s="1" t="s">
        <v>23</v>
      </c>
      <c r="B8" s="1"/>
      <c r="C8" s="5"/>
      <c r="D8" s="5"/>
      <c r="E8" s="5"/>
      <c r="F8" s="5"/>
      <c r="G8" s="5"/>
      <c r="H8" s="5"/>
      <c r="I8" s="5"/>
    </row>
    <row r="9" ht="38" customHeight="1" spans="1:9" x14ac:dyDescent="0.25">
      <c r="A9" s="1" t="s">
        <v>24</v>
      </c>
      <c r="B9" s="1"/>
      <c r="C9" s="2"/>
      <c r="D9" s="2"/>
      <c r="E9" s="2"/>
      <c r="F9" s="2"/>
      <c r="G9" s="2"/>
      <c r="H9" s="2"/>
      <c r="I9" s="2"/>
    </row>
    <row r="11" ht="35" customHeight="1" spans="1:9" x14ac:dyDescent="0.25">
      <c r="A11" s="1" t="s">
        <v>25</v>
      </c>
      <c r="B11" s="1"/>
      <c r="C11" s="1"/>
      <c r="D11" s="1"/>
      <c r="E11" s="1"/>
      <c r="F11" s="1"/>
      <c r="G11" s="1"/>
      <c r="H11" s="1"/>
      <c r="I11" s="1"/>
    </row>
    <row r="12" ht="35" customHeight="1" spans="1:9" x14ac:dyDescent="0.25">
      <c r="A12" s="1" t="s">
        <v>26</v>
      </c>
      <c r="B12" s="1"/>
      <c r="C12" s="1"/>
      <c r="D12" s="1"/>
      <c r="E12" s="1"/>
      <c r="F12" s="1"/>
      <c r="G12" s="1"/>
      <c r="H12" s="1"/>
      <c r="I12" s="1"/>
    </row>
    <row r="14" ht="58" customHeight="1" spans="1:11" x14ac:dyDescent="0.25">
      <c r="A14" s="6" t="s">
        <v>27</v>
      </c>
      <c r="B14" s="6" t="s">
        <v>28</v>
      </c>
      <c r="C14" s="6" t="s">
        <v>29</v>
      </c>
      <c r="D14" s="6" t="s">
        <v>30</v>
      </c>
      <c r="E14" s="6" t="s">
        <v>31</v>
      </c>
      <c r="F14" s="6" t="s">
        <v>32</v>
      </c>
      <c r="G14" s="6" t="s">
        <v>33</v>
      </c>
      <c r="H14" s="6" t="s">
        <v>34</v>
      </c>
      <c r="I14" s="6" t="s">
        <v>35</v>
      </c>
      <c r="K14" s="1" t="s">
        <v>36</v>
      </c>
    </row>
    <row r="15" ht="52" customHeight="1" spans="1:11" x14ac:dyDescent="0.25">
      <c r="A15" s="7"/>
      <c r="B15" s="7"/>
      <c r="C15" s="7"/>
      <c r="D15" s="8"/>
      <c r="E15" s="9"/>
      <c r="F15" s="7"/>
      <c r="G15" s="10"/>
      <c r="H15" s="8"/>
      <c r="I15" s="7"/>
      <c r="K15" s="10"/>
    </row>
    <row r="16" ht="52" customHeight="1" spans="1:11" x14ac:dyDescent="0.25">
      <c r="A16" s="7"/>
      <c r="B16" s="7"/>
      <c r="C16" s="7"/>
      <c r="D16" s="8"/>
      <c r="E16" s="9"/>
      <c r="F16" s="7"/>
      <c r="G16" s="10"/>
      <c r="H16" s="8"/>
      <c r="I16" s="7"/>
      <c r="K16" s="10"/>
    </row>
    <row r="17" ht="52" customHeight="1" spans="1:11" x14ac:dyDescent="0.25">
      <c r="A17" s="7"/>
      <c r="B17" s="7"/>
      <c r="C17" s="7"/>
      <c r="D17" s="8"/>
      <c r="E17" s="9"/>
      <c r="F17" s="7"/>
      <c r="G17" s="10"/>
      <c r="H17" s="8"/>
      <c r="I17" s="7"/>
      <c r="K17" s="10"/>
    </row>
    <row r="18" ht="52" customHeight="1" spans="1:9" x14ac:dyDescent="0.25">
      <c r="A18" s="7"/>
      <c r="B18" s="7"/>
      <c r="C18" s="7"/>
      <c r="D18" s="8"/>
      <c r="E18" s="9"/>
      <c r="F18" s="7"/>
      <c r="G18" s="10"/>
      <c r="H18" s="8"/>
      <c r="I18" s="7"/>
    </row>
    <row r="19" ht="52" customHeight="1" spans="1:11" x14ac:dyDescent="0.25">
      <c r="A19" s="7"/>
      <c r="B19" s="7"/>
      <c r="C19" s="7"/>
      <c r="D19" s="8"/>
      <c r="E19" s="9"/>
      <c r="F19" s="7"/>
      <c r="G19" s="10"/>
      <c r="H19" s="8"/>
      <c r="I19" s="7"/>
      <c r="K19" s="1" t="s">
        <v>37</v>
      </c>
    </row>
    <row r="20" ht="52" customHeight="1" spans="1:11" x14ac:dyDescent="0.25">
      <c r="A20" s="7"/>
      <c r="B20" s="7"/>
      <c r="C20" s="7"/>
      <c r="D20" s="8"/>
      <c r="E20" s="9"/>
      <c r="F20" s="7"/>
      <c r="G20" s="10"/>
      <c r="H20" s="8"/>
      <c r="I20" s="7"/>
      <c r="K20" s="1" t="s">
        <v>38</v>
      </c>
    </row>
    <row r="23" ht="28" customHeight="1" spans="1:9" x14ac:dyDescent="0.25">
      <c r="A23" s="1" t="s">
        <v>39</v>
      </c>
      <c r="B23" s="1"/>
      <c r="C23" s="11" t="str">
        <f>IF(AND(ISNUMBER('Проект-бланк'!F19),ISNUMBER(C5)),ROUND('Проект-бланк'!F19-C5,2),"")</f>
        <v/>
      </c>
      <c r="D23" s="11"/>
      <c r="E23" s="11"/>
      <c r="F23" s="11"/>
      <c r="G23" s="11"/>
      <c r="H23" s="11"/>
      <c r="I23" s="11"/>
    </row>
    <row r="24" ht="28" customHeight="1" spans="1:9" x14ac:dyDescent="0.25">
      <c r="A24" s="1" t="s">
        <v>40</v>
      </c>
      <c r="B24" s="1"/>
      <c r="C24" s="11" t="str">
        <f>IF(AND(ISNUMBER('Контракт-бланк'!F19),ISNUMBER(C6)),ROUND('Контракт-бланк'!F19-C6,2),"")</f>
        <v/>
      </c>
      <c r="D24" s="11"/>
      <c r="E24" s="11"/>
      <c r="F24" s="11"/>
      <c r="G24" s="11"/>
      <c r="H24" s="11"/>
      <c r="I24" s="11"/>
    </row>
    <row r="25" ht="28" customHeight="1" spans="1:9" x14ac:dyDescent="0.25">
      <c r="A25" s="1" t="s">
        <v>41</v>
      </c>
      <c r="B25" s="1"/>
      <c r="C25" s="11" t="str">
        <f>IF(COUNT('Изменения-бланк'!H19:I19)=2,'Изменения-бланк'!I19-'Изменения-бланк'!H19,"")</f>
        <v/>
      </c>
      <c r="D25" s="11"/>
      <c r="E25" s="11"/>
      <c r="F25" s="11"/>
      <c r="G25" s="11"/>
      <c r="H25" s="11"/>
      <c r="I25" s="11"/>
    </row>
    <row r="26" ht="28" customHeight="1" spans="1:9" x14ac:dyDescent="0.25">
      <c r="A26" s="1" t="s">
        <v>42</v>
      </c>
      <c r="B26" s="1"/>
      <c r="C26" s="12" t="str">
        <f>IF(AND(ISNUMBER(C25),ISNUMBER(C6)),IF(C6&gt;0,C25/C6,""),"")</f>
        <v/>
      </c>
      <c r="D26" s="12"/>
      <c r="E26" s="12"/>
      <c r="F26" s="12"/>
      <c r="G26" s="12"/>
      <c r="H26" s="12"/>
      <c r="I26" s="12"/>
    </row>
    <row r="27" ht="28" customHeight="1" spans="1:9" x14ac:dyDescent="0.25">
      <c r="A27" s="1" t="s">
        <v>43</v>
      </c>
      <c r="B27" s="1"/>
      <c r="C27" s="1">
        <f>IF(AND(ISNUMBER(G15),B15&lt;&gt;""),IF(COUNTIF($K$15:$K$17,G15)=1,0,1),0)+IF(AND(ISNUMBER(G16),B16&lt;&gt;""),IF(COUNTIF($K$15:$K$17,G16)=1,0,1),0)+IF(AND(ISNUMBER(G17),B17&lt;&gt;""),IF(COUNTIF($K$15:$K$17,G17)=1,0,1),0)+IF(AND(ISNUMBER(G18),B18&lt;&gt;""),IF(COUNTIF($K$15:$K$17,G18)=1,0,1),0)+IF(AND(ISNUMBER(G19),B19&lt;&gt;""),IF(COUNTIF($K$15:$K$17,G19)=1,0,1),0)+IF(AND(ISNUMBER(G20),B20&lt;&gt;""),IF(COUNTIF($K$15:$K$17,G20)=1,0,1),0)</f>
        <v>0</v>
      </c>
      <c r="D27" s="1"/>
      <c r="E27" s="1"/>
      <c r="F27" s="1"/>
      <c r="G27" s="1"/>
      <c r="H27" s="1"/>
      <c r="I27" s="1"/>
    </row>
    <row r="28" ht="28" customHeight="1" spans="1:9" x14ac:dyDescent="0.25">
      <c r="A28" s="1" t="s">
        <v>44</v>
      </c>
      <c r="B28" s="1"/>
      <c r="C28" s="1" t="str">
        <f>IF(C9="","Основание / согласование не заполнено", "Проверьте указанное основание и документы")</f>
        <v>Основание / согласование не заполнено</v>
      </c>
      <c r="D28" s="1"/>
      <c r="E28" s="1"/>
      <c r="F28" s="1"/>
      <c r="G28" s="1"/>
      <c r="H28" s="1"/>
      <c r="I28" s="1"/>
    </row>
    <row r="30" ht="35" customHeight="1" spans="1:9" x14ac:dyDescent="0.25">
      <c r="A30" s="1" t="s">
        <v>45</v>
      </c>
      <c r="B30" s="1"/>
      <c r="C30" s="1"/>
      <c r="D30" s="1"/>
      <c r="E30" s="1"/>
      <c r="F30" s="1"/>
      <c r="G30" s="1"/>
      <c r="H30" s="1"/>
      <c r="I30" s="1"/>
    </row>
  </sheetData>
  <sheetProtection sheet="1" formatColumns="0" formatRows="0"/>
  <mergeCells count="30">
    <mergeCell ref="A2:I2"/>
    <mergeCell ref="A3:B3"/>
    <mergeCell ref="C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9:B9"/>
    <mergeCell ref="C9:I9"/>
    <mergeCell ref="A11:I11"/>
    <mergeCell ref="A12:I12"/>
    <mergeCell ref="A23:B23"/>
    <mergeCell ref="C23:I23"/>
    <mergeCell ref="A24:B24"/>
    <mergeCell ref="C24:I24"/>
    <mergeCell ref="A25:B25"/>
    <mergeCell ref="C25:I25"/>
    <mergeCell ref="A26:B26"/>
    <mergeCell ref="C26:I26"/>
    <mergeCell ref="A27:B27"/>
    <mergeCell ref="C27:I27"/>
    <mergeCell ref="A28:B28"/>
    <mergeCell ref="C28:I28"/>
    <mergeCell ref="A30:I30"/>
  </mergeCells>
  <conditionalFormatting sqref="C23:C24">
    <cfRule type="cellIs" dxfId="0" priority="1" operator="notEqual">
      <formula>0</formula>
    </cfRule>
  </conditionalFormatting>
  <conditionalFormatting sqref="C27">
    <cfRule type="cellIs" dxfId="1" priority="2" operator="notEqual">
      <formula>0</formula>
    </cfRule>
  </conditionalFormatting>
  <dataValidations count="2">
    <dataValidation type="decimal" allowBlank="1" showErrorMessage="1" error="Введите ставку как долю: 22% = 0,22. Освобождение обозначьте пустой ячейкой." sqref="G15:G20">
      <formula1>0</formula1>
      <formula2>1</formula2>
    </dataValidation>
    <dataValidation type="list" allowBlank="1" sqref="I15:I20">
      <formula1>"0,1"</formula1>
    </dataValidation>
  </dataValidations>
  <pageMargins left="0.25" right="0.25" top="0.35" bottom="0.35" header="0.1" footer="0.1"/>
  <pageSetup paperSize="9" orientation="landscape" fitToWidth="1" fitToHeight="0"/>
  <headerFooter>
    <oddFooter>Сметрикс | Учебный комплект 841/пр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54" customWidth="1"/>
    <col min="3" max="3" width="11" customWidth="1"/>
    <col min="4" max="4" width="15" customWidth="1"/>
    <col min="5" max="5" width="22" customWidth="1"/>
    <col min="6" max="6" width="30" customWidth="1"/>
    <col min="7" max="7" width="20" customWidth="1"/>
    <col min="8" max="9" width="14" hidden="1" customWidth="1"/>
    <col min="10" max="10" width="20" hidden="1" customWidth="1"/>
  </cols>
  <sheetData>
    <row r="2" ht="35" customHeight="1" spans="1:7" x14ac:dyDescent="0.25">
      <c r="A2" s="13" t="s">
        <v>46</v>
      </c>
      <c r="B2" s="13"/>
      <c r="C2" s="13"/>
      <c r="D2" s="13"/>
      <c r="E2" s="13"/>
      <c r="F2" s="13"/>
      <c r="G2" s="13"/>
    </row>
    <row r="3" ht="35" customHeight="1" spans="1:7" x14ac:dyDescent="0.25">
      <c r="A3" s="1" t="s">
        <v>47</v>
      </c>
      <c r="B3" s="1"/>
      <c r="C3" s="1"/>
      <c r="D3" s="1"/>
      <c r="E3" s="1"/>
      <c r="F3" s="1"/>
      <c r="G3" s="1"/>
    </row>
    <row r="4" spans="1:7" x14ac:dyDescent="0.25">
      <c r="A4" s="1" t="str">
        <f>IF('Исходные'!C3="","Наименование объекта: ____________________",'Исходные'!C3)</f>
        <v>Наименование объекта: ____________________</v>
      </c>
      <c r="B4" s="1"/>
      <c r="C4" s="1"/>
      <c r="D4" s="1"/>
      <c r="E4" s="1"/>
      <c r="F4" s="1"/>
      <c r="G4" s="1"/>
    </row>
    <row r="5" ht="35" customHeight="1" spans="1:7" x14ac:dyDescent="0.25">
      <c r="A5" s="1" t="s">
        <v>48</v>
      </c>
      <c r="B5" s="1"/>
      <c r="C5" s="1"/>
      <c r="D5" s="1"/>
      <c r="E5" s="1"/>
      <c r="F5" s="1"/>
      <c r="G5" s="1"/>
    </row>
    <row r="6" ht="88" customHeight="1" spans="1:7" x14ac:dyDescent="0.25">
      <c r="A6" s="6" t="s">
        <v>27</v>
      </c>
      <c r="B6" s="6" t="s">
        <v>49</v>
      </c>
      <c r="C6" s="6" t="s">
        <v>50</v>
      </c>
      <c r="D6" s="6" t="s">
        <v>51</v>
      </c>
      <c r="E6" s="6" t="s">
        <v>52</v>
      </c>
      <c r="F6" s="6" t="s">
        <v>53</v>
      </c>
      <c r="G6" s="6" t="s">
        <v>54</v>
      </c>
    </row>
    <row r="7" spans="1:7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</row>
    <row r="8" ht="60" customHeight="1" spans="1:10" x14ac:dyDescent="0.25">
      <c r="A8" s="1" t="str">
        <f>IF('Исходные'!A15="","",'Исходные'!A15)</f>
        <v/>
      </c>
      <c r="B8" s="1" t="str">
        <f>IF('Исходные'!B15="","",'Исходные'!B15)</f>
        <v/>
      </c>
      <c r="C8" s="1" t="str">
        <f>IF('Исходные'!C15="","",'Исходные'!C15)</f>
        <v/>
      </c>
      <c r="D8" s="1" t="str">
        <f>IF('Исходные'!D15="","",'Исходные'!D15)</f>
        <v/>
      </c>
      <c r="E8" s="14" t="str">
        <f>IF('Исходные'!E15="","",'Исходные'!E15)</f>
        <v/>
      </c>
      <c r="F8" s="11" t="str">
        <f>IF(J8="","",IF('Исходные'!I15=1,TEXT(J8,"#,##0.00")&amp;" ("&amp;TEXT(ROUND(J8*(1+H8),2),"#,##0.00")&amp;")",J8))</f>
        <v/>
      </c>
      <c r="G8" s="1" t="str">
        <f>IF('Исходные'!F15="","",'Исходные'!F15)</f>
        <v/>
      </c>
      <c r="H8" s="1" t="str">
        <f>IF('Исходные'!G15="","",'Исходные'!G15)</f>
        <v/>
      </c>
      <c r="J8" s="1" t="str">
        <f>IF(COUNT(D8,E8)=2,ROUND(D8*E8,2),"")</f>
        <v/>
      </c>
    </row>
    <row r="9" ht="60" customHeight="1" spans="1:10" x14ac:dyDescent="0.25">
      <c r="A9" s="1" t="str">
        <f>IF('Исходные'!A16="","",'Исходные'!A16)</f>
        <v/>
      </c>
      <c r="B9" s="1" t="str">
        <f>IF('Исходные'!B16="","",'Исходные'!B16)</f>
        <v/>
      </c>
      <c r="C9" s="1" t="str">
        <f>IF('Исходные'!C16="","",'Исходные'!C16)</f>
        <v/>
      </c>
      <c r="D9" s="1" t="str">
        <f>IF('Исходные'!D16="","",'Исходные'!D16)</f>
        <v/>
      </c>
      <c r="E9" s="14" t="str">
        <f>IF('Исходные'!E16="","",'Исходные'!E16)</f>
        <v/>
      </c>
      <c r="F9" s="11" t="str">
        <f>IF(J9="","",IF('Исходные'!I16=1,TEXT(J9,"#,##0.00")&amp;" ("&amp;TEXT(ROUND(J9*(1+H9),2),"#,##0.00")&amp;")",J9))</f>
        <v/>
      </c>
      <c r="G9" s="1" t="str">
        <f>IF('Исходные'!F16="","",'Исходные'!F16)</f>
        <v/>
      </c>
      <c r="H9" s="1" t="str">
        <f>IF('Исходные'!G16="","",'Исходные'!G16)</f>
        <v/>
      </c>
      <c r="J9" s="1" t="str">
        <f>IF(COUNT(D9,E9)=2,ROUND(D9*E9,2),"")</f>
        <v/>
      </c>
    </row>
    <row r="10" ht="60" customHeight="1" spans="1:10" x14ac:dyDescent="0.25">
      <c r="A10" s="1" t="str">
        <f>IF('Исходные'!A17="","",'Исходные'!A17)</f>
        <v/>
      </c>
      <c r="B10" s="1" t="str">
        <f>IF('Исходные'!B17="","",'Исходные'!B17)</f>
        <v/>
      </c>
      <c r="C10" s="1" t="str">
        <f>IF('Исходные'!C17="","",'Исходные'!C17)</f>
        <v/>
      </c>
      <c r="D10" s="1" t="str">
        <f>IF('Исходные'!D17="","",'Исходные'!D17)</f>
        <v/>
      </c>
      <c r="E10" s="14" t="str">
        <f>IF('Исходные'!E17="","",'Исходные'!E17)</f>
        <v/>
      </c>
      <c r="F10" s="11" t="str">
        <f>IF(J10="","",IF('Исходные'!I17=1,TEXT(J10,"#,##0.00")&amp;" ("&amp;TEXT(ROUND(J10*(1+H10),2),"#,##0.00")&amp;")",J10))</f>
        <v/>
      </c>
      <c r="G10" s="1" t="str">
        <f>IF('Исходные'!F17="","",'Исходные'!F17)</f>
        <v/>
      </c>
      <c r="H10" s="1" t="str">
        <f>IF('Исходные'!G17="","",'Исходные'!G17)</f>
        <v/>
      </c>
      <c r="J10" s="1" t="str">
        <f>IF(COUNT(D10,E10)=2,ROUND(D10*E10,2),"")</f>
        <v/>
      </c>
    </row>
    <row r="11" ht="60" customHeight="1" spans="1:10" x14ac:dyDescent="0.25">
      <c r="A11" s="1" t="str">
        <f>IF('Исходные'!A18="","",'Исходные'!A18)</f>
        <v/>
      </c>
      <c r="B11" s="1" t="str">
        <f>IF('Исходные'!B18="","",'Исходные'!B18)</f>
        <v/>
      </c>
      <c r="C11" s="1" t="str">
        <f>IF('Исходные'!C18="","",'Исходные'!C18)</f>
        <v/>
      </c>
      <c r="D11" s="1" t="str">
        <f>IF('Исходные'!D18="","",'Исходные'!D18)</f>
        <v/>
      </c>
      <c r="E11" s="14" t="str">
        <f>IF('Исходные'!E18="","",'Исходные'!E18)</f>
        <v/>
      </c>
      <c r="F11" s="11" t="str">
        <f>IF(J11="","",IF('Исходные'!I18=1,TEXT(J11,"#,##0.00")&amp;" ("&amp;TEXT(ROUND(J11*(1+H11),2),"#,##0.00")&amp;")",J11))</f>
        <v/>
      </c>
      <c r="G11" s="1" t="str">
        <f>IF('Исходные'!F18="","",'Исходные'!F18)</f>
        <v/>
      </c>
      <c r="H11" s="1" t="str">
        <f>IF('Исходные'!G18="","",'Исходные'!G18)</f>
        <v/>
      </c>
      <c r="J11" s="1" t="str">
        <f>IF(COUNT(D11,E11)=2,ROUND(D11*E11,2),"")</f>
        <v/>
      </c>
    </row>
    <row r="12" ht="60" customHeight="1" spans="1:10" x14ac:dyDescent="0.25">
      <c r="A12" s="1" t="str">
        <f>IF('Исходные'!A19="","",'Исходные'!A19)</f>
        <v/>
      </c>
      <c r="B12" s="1" t="str">
        <f>IF('Исходные'!B19="","",'Исходные'!B19)</f>
        <v/>
      </c>
      <c r="C12" s="1" t="str">
        <f>IF('Исходные'!C19="","",'Исходные'!C19)</f>
        <v/>
      </c>
      <c r="D12" s="1" t="str">
        <f>IF('Исходные'!D19="","",'Исходные'!D19)</f>
        <v/>
      </c>
      <c r="E12" s="14" t="str">
        <f>IF('Исходные'!E19="","",'Исходные'!E19)</f>
        <v/>
      </c>
      <c r="F12" s="11" t="str">
        <f>IF(J12="","",IF('Исходные'!I19=1,TEXT(J12,"#,##0.00")&amp;" ("&amp;TEXT(ROUND(J12*(1+H12),2),"#,##0.00")&amp;")",J12))</f>
        <v/>
      </c>
      <c r="G12" s="1" t="str">
        <f>IF('Исходные'!F19="","",'Исходные'!F19)</f>
        <v/>
      </c>
      <c r="H12" s="1" t="str">
        <f>IF('Исходные'!G19="","",'Исходные'!G19)</f>
        <v/>
      </c>
      <c r="J12" s="1" t="str">
        <f>IF(COUNT(D12,E12)=2,ROUND(D12*E12,2),"")</f>
        <v/>
      </c>
    </row>
    <row r="13" ht="60" customHeight="1" spans="1:10" x14ac:dyDescent="0.25">
      <c r="A13" s="1" t="str">
        <f>IF('Исходные'!A20="","",'Исходные'!A20)</f>
        <v/>
      </c>
      <c r="B13" s="1" t="str">
        <f>IF('Исходные'!B20="","",'Исходные'!B20)</f>
        <v/>
      </c>
      <c r="C13" s="1" t="str">
        <f>IF('Исходные'!C20="","",'Исходные'!C20)</f>
        <v/>
      </c>
      <c r="D13" s="1" t="str">
        <f>IF('Исходные'!D20="","",'Исходные'!D20)</f>
        <v/>
      </c>
      <c r="E13" s="14" t="str">
        <f>IF('Исходные'!E20="","",'Исходные'!E20)</f>
        <v/>
      </c>
      <c r="F13" s="11" t="str">
        <f>IF(J13="","",IF('Исходные'!I20=1,TEXT(J13,"#,##0.00")&amp;" ("&amp;TEXT(ROUND(J13*(1+H13),2),"#,##0.00")&amp;")",J13))</f>
        <v/>
      </c>
      <c r="G13" s="1" t="str">
        <f>IF('Исходные'!F20="","",'Исходные'!F20)</f>
        <v/>
      </c>
      <c r="H13" s="1" t="str">
        <f>IF('Исходные'!G20="","",'Исходные'!G20)</f>
        <v/>
      </c>
      <c r="J13" s="1" t="str">
        <f>IF(COUNT(D13,E13)=2,ROUND(D13*E13,2),"")</f>
        <v/>
      </c>
    </row>
    <row r="15" spans="2:6" x14ac:dyDescent="0.25">
      <c r="B15" s="15" t="s">
        <v>55</v>
      </c>
      <c r="F15" s="16" t="str">
        <f>IF(COUNT(J8:J13)&gt;0,SUM(J8:J13),"")</f>
        <v/>
      </c>
    </row>
    <row r="16" spans="2:6" x14ac:dyDescent="0.25">
      <c r="B16" s="1" t="str">
        <f>IF('Исходные'!K15="","", "Сумма НДС (ставка "&amp;TEXT('Исходные'!K15,"0%")&amp;") по позициям группы")</f>
        <v/>
      </c>
      <c r="F16" s="11" t="str">
        <f>IF(OR('Исходные'!K15="",COUNT(J8:J13)=0),"",ROUND(SUMIFS(J8:J13,H8:H13,'Исходные'!K15)*'Исходные'!K15,2))</f>
        <v/>
      </c>
    </row>
    <row r="17" spans="2:6" x14ac:dyDescent="0.25">
      <c r="B17" s="1" t="str">
        <f>IF('Исходные'!K16="","", "Сумма НДС (ставка "&amp;TEXT('Исходные'!K16,"0%")&amp;") по позициям группы")</f>
        <v/>
      </c>
      <c r="F17" s="11" t="str">
        <f>IF(OR('Исходные'!K16="",COUNT(J8:J13)=0),"",ROUND(SUMIFS(J8:J13,H8:H13,'Исходные'!K16)*'Исходные'!K16,2))</f>
        <v/>
      </c>
    </row>
    <row r="18" spans="2:6" x14ac:dyDescent="0.25">
      <c r="B18" s="1" t="str">
        <f>IF('Исходные'!K17="","", "Сумма НДС (ставка "&amp;TEXT('Исходные'!K17,"0%")&amp;") по позициям группы")</f>
        <v/>
      </c>
      <c r="F18" s="11" t="str">
        <f>IF(OR('Исходные'!K17="",COUNT(J8:J13)=0),"",ROUND(SUMIFS(J8:J13,H8:H13,'Исходные'!K17)*'Исходные'!K17,2))</f>
        <v/>
      </c>
    </row>
    <row r="19" spans="2:6" x14ac:dyDescent="0.25">
      <c r="B19" s="15" t="s">
        <v>56</v>
      </c>
      <c r="F19" s="16" t="str">
        <f>IF(ISNUMBER(F15),SUM(F15:F18),"")</f>
        <v/>
      </c>
    </row>
    <row r="21" ht="35" customHeight="1" spans="1:7" x14ac:dyDescent="0.25">
      <c r="A21" s="1" t="s">
        <v>57</v>
      </c>
      <c r="B21" s="1"/>
      <c r="C21" s="1"/>
      <c r="D21" s="1"/>
      <c r="E21" s="1"/>
      <c r="F21" s="1"/>
      <c r="G21" s="1"/>
    </row>
    <row r="22" ht="35" customHeight="1" spans="1:7" x14ac:dyDescent="0.25">
      <c r="A22" s="1" t="s">
        <v>58</v>
      </c>
      <c r="B22" s="1"/>
      <c r="C22" s="1"/>
      <c r="D22" s="1"/>
      <c r="E22" s="1"/>
      <c r="F22" s="1"/>
      <c r="G22" s="1"/>
    </row>
    <row r="24" ht="35" customHeight="1" spans="1:7" x14ac:dyDescent="0.25">
      <c r="A24" s="1" t="s">
        <v>59</v>
      </c>
      <c r="B24" s="1"/>
      <c r="C24" s="1"/>
      <c r="D24" s="1"/>
      <c r="E24" s="1"/>
      <c r="F24" s="1"/>
      <c r="G24" s="1"/>
    </row>
    <row r="25" ht="35" customHeight="1" spans="1:7" x14ac:dyDescent="0.25">
      <c r="A25" s="1" t="s">
        <v>60</v>
      </c>
      <c r="B25" s="1"/>
      <c r="C25" s="1"/>
      <c r="D25" s="1"/>
      <c r="E25" s="1"/>
      <c r="F25" s="1"/>
      <c r="G25" s="1"/>
    </row>
  </sheetData>
  <sheetProtection sheet="1" formatColumns="0" formatRows="0"/>
  <mergeCells count="8">
    <mergeCell ref="A2:G2"/>
    <mergeCell ref="A3:G3"/>
    <mergeCell ref="A4:G4"/>
    <mergeCell ref="A5:G5"/>
    <mergeCell ref="A21:G21"/>
    <mergeCell ref="A22:G22"/>
    <mergeCell ref="A24:G24"/>
    <mergeCell ref="A25:G25"/>
  </mergeCells>
  <pageMargins left="0.25" right="0.25" top="0.35" bottom="0.35" header="0.1" footer="0.1"/>
  <pageSetup paperSize="9" orientation="landscape" fitToWidth="1" fitToHeight="0"/>
  <headerFooter>
    <oddFooter>Сметрикс | Учебный комплект 841/пр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54" customWidth="1"/>
    <col min="3" max="3" width="11" customWidth="1"/>
    <col min="4" max="4" width="15" customWidth="1"/>
    <col min="5" max="5" width="22" customWidth="1"/>
    <col min="6" max="6" width="30" customWidth="1"/>
    <col min="7" max="7" width="20" customWidth="1"/>
    <col min="8" max="9" width="14" hidden="1" customWidth="1"/>
    <col min="10" max="10" width="20" hidden="1" customWidth="1"/>
  </cols>
  <sheetData>
    <row r="2" ht="35" customHeight="1" spans="1:7" x14ac:dyDescent="0.25">
      <c r="A2" s="13" t="s">
        <v>61</v>
      </c>
      <c r="B2" s="13"/>
      <c r="C2" s="13"/>
      <c r="D2" s="13"/>
      <c r="E2" s="13"/>
      <c r="F2" s="13"/>
      <c r="G2" s="13"/>
    </row>
    <row r="3" ht="35" customHeight="1" spans="1:7" x14ac:dyDescent="0.25">
      <c r="A3" s="1" t="s">
        <v>62</v>
      </c>
      <c r="B3" s="1"/>
      <c r="C3" s="1"/>
      <c r="D3" s="1"/>
      <c r="E3" s="1"/>
      <c r="F3" s="1"/>
      <c r="G3" s="1"/>
    </row>
    <row r="4" spans="1:7" x14ac:dyDescent="0.25">
      <c r="A4" s="1" t="str">
        <f>IF('Исходные'!C3="","Наименование объекта: ____________________",'Исходные'!C3)</f>
        <v>Наименование объекта: ____________________</v>
      </c>
      <c r="B4" s="1"/>
      <c r="C4" s="1"/>
      <c r="D4" s="1"/>
      <c r="E4" s="1"/>
      <c r="F4" s="1"/>
      <c r="G4" s="1"/>
    </row>
    <row r="5" ht="35" customHeight="1" spans="1:7" x14ac:dyDescent="0.25">
      <c r="A5" s="1" t="s">
        <v>48</v>
      </c>
      <c r="B5" s="1"/>
      <c r="C5" s="1"/>
      <c r="D5" s="1"/>
      <c r="E5" s="1"/>
      <c r="F5" s="1"/>
      <c r="G5" s="1"/>
    </row>
    <row r="6" ht="88" customHeight="1" spans="1:7" x14ac:dyDescent="0.25">
      <c r="A6" s="6" t="s">
        <v>27</v>
      </c>
      <c r="B6" s="6" t="s">
        <v>49</v>
      </c>
      <c r="C6" s="6" t="s">
        <v>50</v>
      </c>
      <c r="D6" s="6" t="s">
        <v>51</v>
      </c>
      <c r="E6" s="6" t="s">
        <v>52</v>
      </c>
      <c r="F6" s="6" t="s">
        <v>53</v>
      </c>
      <c r="G6" s="6" t="s">
        <v>54</v>
      </c>
    </row>
    <row r="7" spans="1:7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</row>
    <row r="8" ht="60" customHeight="1" spans="1:10" x14ac:dyDescent="0.25">
      <c r="A8" s="1" t="str">
        <f>IF('Проект-бланк'!A8="","",'Проект-бланк'!A8)</f>
        <v/>
      </c>
      <c r="B8" s="1" t="str">
        <f>IF('Проект-бланк'!B8="","",'Проект-бланк'!B8)</f>
        <v/>
      </c>
      <c r="C8" s="1" t="str">
        <f>IF('Проект-бланк'!C8="","",'Проект-бланк'!C8)</f>
        <v/>
      </c>
      <c r="D8" s="1" t="str">
        <f>IF('Проект-бланк'!D8="","",'Проект-бланк'!D8)</f>
        <v/>
      </c>
      <c r="E8" s="14" t="str">
        <f>IF(AND(ISNUMBER('Проект-бланк'!E8),ISNUMBER('Исходные'!C7)),'Проект-бланк'!E8*'Исходные'!C7,"")</f>
        <v/>
      </c>
      <c r="F8" s="11" t="str">
        <f>IF(J8="","",IF('Исходные'!I15=1,TEXT(J8,"#,##0.00")&amp;" ("&amp;TEXT(ROUND(J8*(1+H8),2),"#,##0.00")&amp;")",J8))</f>
        <v/>
      </c>
      <c r="G8" s="1" t="str">
        <f>IF('Проект-бланк'!G8="","",'Проект-бланк'!G8)</f>
        <v/>
      </c>
      <c r="H8" s="1" t="str">
        <f>IF('Исходные'!G15="","",'Исходные'!G15)</f>
        <v/>
      </c>
      <c r="J8" s="1" t="str">
        <f>IF(COUNT(D8,E8)=2,ROUND(D8*E8,2),"")</f>
        <v/>
      </c>
    </row>
    <row r="9" ht="60" customHeight="1" spans="1:10" x14ac:dyDescent="0.25">
      <c r="A9" s="1" t="str">
        <f>IF('Проект-бланк'!A9="","",'Проект-бланк'!A9)</f>
        <v/>
      </c>
      <c r="B9" s="1" t="str">
        <f>IF('Проект-бланк'!B9="","",'Проект-бланк'!B9)</f>
        <v/>
      </c>
      <c r="C9" s="1" t="str">
        <f>IF('Проект-бланк'!C9="","",'Проект-бланк'!C9)</f>
        <v/>
      </c>
      <c r="D9" s="1" t="str">
        <f>IF('Проект-бланк'!D9="","",'Проект-бланк'!D9)</f>
        <v/>
      </c>
      <c r="E9" s="14" t="str">
        <f>IF(AND(ISNUMBER('Проект-бланк'!E9),ISNUMBER('Исходные'!C7)),'Проект-бланк'!E9*'Исходные'!C7,"")</f>
        <v/>
      </c>
      <c r="F9" s="11" t="str">
        <f>IF(J9="","",IF('Исходные'!I16=1,TEXT(J9,"#,##0.00")&amp;" ("&amp;TEXT(ROUND(J9*(1+H9),2),"#,##0.00")&amp;")",J9))</f>
        <v/>
      </c>
      <c r="G9" s="1" t="str">
        <f>IF('Проект-бланк'!G9="","",'Проект-бланк'!G9)</f>
        <v/>
      </c>
      <c r="H9" s="1" t="str">
        <f>IF('Исходные'!G16="","",'Исходные'!G16)</f>
        <v/>
      </c>
      <c r="J9" s="1" t="str">
        <f>IF(COUNT(D9,E9)=2,ROUND(D9*E9,2),"")</f>
        <v/>
      </c>
    </row>
    <row r="10" ht="60" customHeight="1" spans="1:10" x14ac:dyDescent="0.25">
      <c r="A10" s="1" t="str">
        <f>IF('Проект-бланк'!A10="","",'Проект-бланк'!A10)</f>
        <v/>
      </c>
      <c r="B10" s="1" t="str">
        <f>IF('Проект-бланк'!B10="","",'Проект-бланк'!B10)</f>
        <v/>
      </c>
      <c r="C10" s="1" t="str">
        <f>IF('Проект-бланк'!C10="","",'Проект-бланк'!C10)</f>
        <v/>
      </c>
      <c r="D10" s="1" t="str">
        <f>IF('Проект-бланк'!D10="","",'Проект-бланк'!D10)</f>
        <v/>
      </c>
      <c r="E10" s="14" t="str">
        <f>IF(AND(ISNUMBER('Проект-бланк'!E10),ISNUMBER('Исходные'!C7)),'Проект-бланк'!E10*'Исходные'!C7,"")</f>
        <v/>
      </c>
      <c r="F10" s="11" t="str">
        <f>IF(J10="","",IF('Исходные'!I17=1,TEXT(J10,"#,##0.00")&amp;" ("&amp;TEXT(ROUND(J10*(1+H10),2),"#,##0.00")&amp;")",J10))</f>
        <v/>
      </c>
      <c r="G10" s="1" t="str">
        <f>IF('Проект-бланк'!G10="","",'Проект-бланк'!G10)</f>
        <v/>
      </c>
      <c r="H10" s="1" t="str">
        <f>IF('Исходные'!G17="","",'Исходные'!G17)</f>
        <v/>
      </c>
      <c r="J10" s="1" t="str">
        <f>IF(COUNT(D10,E10)=2,ROUND(D10*E10,2),"")</f>
        <v/>
      </c>
    </row>
    <row r="11" ht="60" customHeight="1" spans="1:10" x14ac:dyDescent="0.25">
      <c r="A11" s="1" t="str">
        <f>IF('Проект-бланк'!A11="","",'Проект-бланк'!A11)</f>
        <v/>
      </c>
      <c r="B11" s="1" t="str">
        <f>IF('Проект-бланк'!B11="","",'Проект-бланк'!B11)</f>
        <v/>
      </c>
      <c r="C11" s="1" t="str">
        <f>IF('Проект-бланк'!C11="","",'Проект-бланк'!C11)</f>
        <v/>
      </c>
      <c r="D11" s="1" t="str">
        <f>IF('Проект-бланк'!D11="","",'Проект-бланк'!D11)</f>
        <v/>
      </c>
      <c r="E11" s="14" t="str">
        <f>IF(AND(ISNUMBER('Проект-бланк'!E11),ISNUMBER('Исходные'!C7)),'Проект-бланк'!E11*'Исходные'!C7,"")</f>
        <v/>
      </c>
      <c r="F11" s="11" t="str">
        <f>IF(J11="","",IF('Исходные'!I18=1,TEXT(J11,"#,##0.00")&amp;" ("&amp;TEXT(ROUND(J11*(1+H11),2),"#,##0.00")&amp;")",J11))</f>
        <v/>
      </c>
      <c r="G11" s="1" t="str">
        <f>IF('Проект-бланк'!G11="","",'Проект-бланк'!G11)</f>
        <v/>
      </c>
      <c r="H11" s="1" t="str">
        <f>IF('Исходные'!G18="","",'Исходные'!G18)</f>
        <v/>
      </c>
      <c r="J11" s="1" t="str">
        <f>IF(COUNT(D11,E11)=2,ROUND(D11*E11,2),"")</f>
        <v/>
      </c>
    </row>
    <row r="12" ht="60" customHeight="1" spans="1:10" x14ac:dyDescent="0.25">
      <c r="A12" s="1" t="str">
        <f>IF('Проект-бланк'!A12="","",'Проект-бланк'!A12)</f>
        <v/>
      </c>
      <c r="B12" s="1" t="str">
        <f>IF('Проект-бланк'!B12="","",'Проект-бланк'!B12)</f>
        <v/>
      </c>
      <c r="C12" s="1" t="str">
        <f>IF('Проект-бланк'!C12="","",'Проект-бланк'!C12)</f>
        <v/>
      </c>
      <c r="D12" s="1" t="str">
        <f>IF('Проект-бланк'!D12="","",'Проект-бланк'!D12)</f>
        <v/>
      </c>
      <c r="E12" s="14" t="str">
        <f>IF(AND(ISNUMBER('Проект-бланк'!E12),ISNUMBER('Исходные'!C7)),'Проект-бланк'!E12*'Исходные'!C7,"")</f>
        <v/>
      </c>
      <c r="F12" s="11" t="str">
        <f>IF(J12="","",IF('Исходные'!I19=1,TEXT(J12,"#,##0.00")&amp;" ("&amp;TEXT(ROUND(J12*(1+H12),2),"#,##0.00")&amp;")",J12))</f>
        <v/>
      </c>
      <c r="G12" s="1" t="str">
        <f>IF('Проект-бланк'!G12="","",'Проект-бланк'!G12)</f>
        <v/>
      </c>
      <c r="H12" s="1" t="str">
        <f>IF('Исходные'!G19="","",'Исходные'!G19)</f>
        <v/>
      </c>
      <c r="J12" s="1" t="str">
        <f>IF(COUNT(D12,E12)=2,ROUND(D12*E12,2),"")</f>
        <v/>
      </c>
    </row>
    <row r="13" ht="60" customHeight="1" spans="1:10" x14ac:dyDescent="0.25">
      <c r="A13" s="1" t="str">
        <f>IF('Проект-бланк'!A13="","",'Проект-бланк'!A13)</f>
        <v/>
      </c>
      <c r="B13" s="1" t="str">
        <f>IF('Проект-бланк'!B13="","",'Проект-бланк'!B13)</f>
        <v/>
      </c>
      <c r="C13" s="1" t="str">
        <f>IF('Проект-бланк'!C13="","",'Проект-бланк'!C13)</f>
        <v/>
      </c>
      <c r="D13" s="1" t="str">
        <f>IF('Проект-бланк'!D13="","",'Проект-бланк'!D13)</f>
        <v/>
      </c>
      <c r="E13" s="14" t="str">
        <f>IF(AND(ISNUMBER('Проект-бланк'!E13),ISNUMBER('Исходные'!C7)),'Проект-бланк'!E13*'Исходные'!C7,"")</f>
        <v/>
      </c>
      <c r="F13" s="11" t="str">
        <f>IF(J13="","",IF('Исходные'!I20=1,TEXT(J13,"#,##0.00")&amp;" ("&amp;TEXT(ROUND(J13*(1+H13),2),"#,##0.00")&amp;")",J13))</f>
        <v/>
      </c>
      <c r="G13" s="1" t="str">
        <f>IF('Проект-бланк'!G13="","",'Проект-бланк'!G13)</f>
        <v/>
      </c>
      <c r="H13" s="1" t="str">
        <f>IF('Исходные'!G20="","",'Исходные'!G20)</f>
        <v/>
      </c>
      <c r="J13" s="1" t="str">
        <f>IF(COUNT(D13,E13)=2,ROUND(D13*E13,2),"")</f>
        <v/>
      </c>
    </row>
    <row r="15" spans="2:6" x14ac:dyDescent="0.25">
      <c r="B15" s="15" t="s">
        <v>55</v>
      </c>
      <c r="F15" s="16" t="str">
        <f>IF(COUNT(J8:J13)&gt;0,SUM(J8:J13),"")</f>
        <v/>
      </c>
    </row>
    <row r="16" spans="2:6" x14ac:dyDescent="0.25">
      <c r="B16" s="1" t="str">
        <f>IF('Исходные'!K15="","", "Сумма НДС (ставка "&amp;TEXT('Исходные'!K15,"0%")&amp;") по позициям группы")</f>
        <v/>
      </c>
      <c r="F16" s="11" t="str">
        <f>IF(OR('Исходные'!K15="",COUNT(J8:J13)=0),"",ROUND(SUMIFS(J8:J13,H8:H13,'Исходные'!K15)*'Исходные'!K15,2))</f>
        <v/>
      </c>
    </row>
    <row r="17" spans="2:6" x14ac:dyDescent="0.25">
      <c r="B17" s="1" t="str">
        <f>IF('Исходные'!K16="","", "Сумма НДС (ставка "&amp;TEXT('Исходные'!K16,"0%")&amp;") по позициям группы")</f>
        <v/>
      </c>
      <c r="F17" s="11" t="str">
        <f>IF(OR('Исходные'!K16="",COUNT(J8:J13)=0),"",ROUND(SUMIFS(J8:J13,H8:H13,'Исходные'!K16)*'Исходные'!K16,2))</f>
        <v/>
      </c>
    </row>
    <row r="18" spans="2:6" x14ac:dyDescent="0.25">
      <c r="B18" s="1" t="str">
        <f>IF('Исходные'!K17="","", "Сумма НДС (ставка "&amp;TEXT('Исходные'!K17,"0%")&amp;") по позициям группы")</f>
        <v/>
      </c>
      <c r="F18" s="11" t="str">
        <f>IF(OR('Исходные'!K17="",COUNT(J8:J13)=0),"",ROUND(SUMIFS(J8:J13,H8:H13,'Исходные'!K17)*'Исходные'!K17,2))</f>
        <v/>
      </c>
    </row>
    <row r="19" spans="2:6" x14ac:dyDescent="0.25">
      <c r="B19" s="15" t="s">
        <v>56</v>
      </c>
      <c r="F19" s="16" t="str">
        <f>IF(ISNUMBER(F15),SUM(F15:F18),"")</f>
        <v/>
      </c>
    </row>
    <row r="21" ht="35" customHeight="1" spans="1:7" x14ac:dyDescent="0.25">
      <c r="A21" s="1" t="s">
        <v>57</v>
      </c>
      <c r="B21" s="1"/>
      <c r="C21" s="1"/>
      <c r="D21" s="1"/>
      <c r="E21" s="1"/>
      <c r="F21" s="1"/>
      <c r="G21" s="1"/>
    </row>
    <row r="22" ht="35" customHeight="1" spans="1:7" x14ac:dyDescent="0.25">
      <c r="A22" s="1" t="s">
        <v>58</v>
      </c>
      <c r="B22" s="1"/>
      <c r="C22" s="1"/>
      <c r="D22" s="1"/>
      <c r="E22" s="1"/>
      <c r="F22" s="1"/>
      <c r="G22" s="1"/>
    </row>
    <row r="24" ht="35" customHeight="1" spans="1:7" x14ac:dyDescent="0.25">
      <c r="A24" s="1" t="s">
        <v>59</v>
      </c>
      <c r="B24" s="1"/>
      <c r="C24" s="1"/>
      <c r="D24" s="1"/>
      <c r="E24" s="1"/>
      <c r="F24" s="1"/>
      <c r="G24" s="1"/>
    </row>
    <row r="25" ht="35" customHeight="1" spans="1:7" x14ac:dyDescent="0.25">
      <c r="A25" s="1" t="s">
        <v>60</v>
      </c>
      <c r="B25" s="1"/>
      <c r="C25" s="1"/>
      <c r="D25" s="1"/>
      <c r="E25" s="1"/>
      <c r="F25" s="1"/>
      <c r="G25" s="1"/>
    </row>
  </sheetData>
  <sheetProtection sheet="1" formatColumns="0" formatRows="0"/>
  <mergeCells count="8">
    <mergeCell ref="A2:G2"/>
    <mergeCell ref="A3:G3"/>
    <mergeCell ref="A4:G4"/>
    <mergeCell ref="A5:G5"/>
    <mergeCell ref="A21:G21"/>
    <mergeCell ref="A22:G22"/>
    <mergeCell ref="A24:G24"/>
    <mergeCell ref="A25:G25"/>
  </mergeCells>
  <pageMargins left="0.25" right="0.25" top="0.35" bottom="0.35" header="0.1" footer="0.1"/>
  <pageSetup paperSize="9" orientation="landscape" fitToWidth="1" fitToHeight="0"/>
  <headerFooter>
    <oddFooter>Сметрикс | Учебный комплект 841/пр |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4" customWidth="1"/>
    <col min="4" max="5" width="13" customWidth="1"/>
    <col min="6" max="7" width="18" customWidth="1"/>
    <col min="8" max="9" width="26" customWidth="1"/>
    <col min="10" max="10" width="17" customWidth="1"/>
    <col min="11" max="11" width="14" hidden="1" customWidth="1"/>
    <col min="12" max="13" width="20" hidden="1" customWidth="1"/>
  </cols>
  <sheetData>
    <row r="2" ht="35" customHeight="1" spans="1:10" x14ac:dyDescent="0.25">
      <c r="A2" s="13" t="s">
        <v>63</v>
      </c>
      <c r="B2" s="13"/>
      <c r="C2" s="13"/>
      <c r="D2" s="13"/>
      <c r="E2" s="13"/>
      <c r="F2" s="13"/>
      <c r="G2" s="13"/>
      <c r="H2" s="13"/>
      <c r="I2" s="13"/>
      <c r="J2" s="13"/>
    </row>
    <row r="3" ht="35" customHeight="1" spans="1:10" x14ac:dyDescent="0.25">
      <c r="A3" s="1" t="s">
        <v>64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 t="str">
        <f>IF('Исходные'!C3="","Наименование объекта: ____________________",'Исходные'!C3)</f>
        <v>Наименование объекта: ____________________</v>
      </c>
      <c r="B4" s="1"/>
      <c r="C4" s="1"/>
      <c r="D4" s="1"/>
      <c r="E4" s="1"/>
      <c r="F4" s="1"/>
      <c r="G4" s="1"/>
      <c r="H4" s="1"/>
      <c r="I4" s="1"/>
      <c r="J4" s="1"/>
    </row>
    <row r="5" ht="35" customHeight="1" spans="1:10" x14ac:dyDescent="0.25">
      <c r="A5" s="1" t="s">
        <v>48</v>
      </c>
      <c r="B5" s="1"/>
      <c r="C5" s="1"/>
      <c r="D5" s="1"/>
      <c r="E5" s="1"/>
      <c r="F5" s="1"/>
      <c r="G5" s="1"/>
      <c r="H5" s="1"/>
      <c r="I5" s="1"/>
      <c r="J5" s="1"/>
    </row>
    <row r="6" ht="110" customHeight="1" spans="1:10" x14ac:dyDescent="0.25">
      <c r="A6" s="6" t="s">
        <v>27</v>
      </c>
      <c r="B6" s="6" t="s">
        <v>49</v>
      </c>
      <c r="C6" s="6" t="s">
        <v>50</v>
      </c>
      <c r="D6" s="6" t="s">
        <v>65</v>
      </c>
      <c r="E6" s="6" t="s">
        <v>66</v>
      </c>
      <c r="F6" s="6" t="s">
        <v>67</v>
      </c>
      <c r="G6" s="6" t="s">
        <v>68</v>
      </c>
      <c r="H6" s="6" t="s">
        <v>69</v>
      </c>
      <c r="I6" s="6" t="s">
        <v>70</v>
      </c>
      <c r="J6" s="6" t="s">
        <v>54</v>
      </c>
    </row>
    <row r="7" spans="1:10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</row>
    <row r="8" ht="60" customHeight="1" spans="1:13" x14ac:dyDescent="0.25">
      <c r="A8" s="1" t="str">
        <f>IF('Контракт-бланк'!A8="","",'Контракт-бланк'!A8)</f>
        <v/>
      </c>
      <c r="B8" s="1" t="str">
        <f>IF('Контракт-бланк'!B8="","",'Контракт-бланк'!B8)</f>
        <v/>
      </c>
      <c r="C8" s="1" t="str">
        <f>IF('Контракт-бланк'!C8="","",'Контракт-бланк'!C8)</f>
        <v/>
      </c>
      <c r="D8" s="1" t="str">
        <f>IF('Контракт-бланк'!D8="","",'Контракт-бланк'!D8)</f>
        <v/>
      </c>
      <c r="E8" s="1" t="str">
        <f>IF('Исходные'!H15="","",'Исходные'!H15)</f>
        <v/>
      </c>
      <c r="F8" s="14" t="str">
        <f>IF('Контракт-бланк'!E8="","",'Контракт-бланк'!E8)</f>
        <v/>
      </c>
      <c r="G8" s="14" t="str">
        <f>IF('Контракт-бланк'!E8="","",'Контракт-бланк'!E8)</f>
        <v/>
      </c>
      <c r="H8" s="11" t="str">
        <f>IF(L8="","",IF('Исходные'!I15=1,TEXT(L8,"#,##0.00")&amp;" ("&amp;TEXT(ROUND(L8*(1+K8),2),"#,##0.00")&amp;")",L8))</f>
        <v/>
      </c>
      <c r="I8" s="11" t="str">
        <f>IF(M8="","",IF('Исходные'!I15=1,TEXT(M8,"#,##0.00")&amp;" ("&amp;TEXT(ROUND(M8*(1+K8),2),"#,##0.00")&amp;")",M8))</f>
        <v/>
      </c>
      <c r="J8" s="1" t="str">
        <f>IF('Контракт-бланк'!G8="","",'Контракт-бланк'!G8)</f>
        <v/>
      </c>
      <c r="K8" s="1" t="str">
        <f>IF('Исходные'!G15="","",'Исходные'!G15)</f>
        <v/>
      </c>
      <c r="L8" s="1" t="str">
        <f>IF(COUNT(D8,F8)=2,ROUND(D8*F8,2),"")</f>
        <v/>
      </c>
      <c r="M8" s="1" t="str">
        <f>IF(COUNT(E8,G8)=2,ROUND(E8*G8,2),"")</f>
        <v/>
      </c>
    </row>
    <row r="9" ht="60" customHeight="1" spans="1:13" x14ac:dyDescent="0.25">
      <c r="A9" s="1" t="str">
        <f>IF('Контракт-бланк'!A9="","",'Контракт-бланк'!A9)</f>
        <v/>
      </c>
      <c r="B9" s="1" t="str">
        <f>IF('Контракт-бланк'!B9="","",'Контракт-бланк'!B9)</f>
        <v/>
      </c>
      <c r="C9" s="1" t="str">
        <f>IF('Контракт-бланк'!C9="","",'Контракт-бланк'!C9)</f>
        <v/>
      </c>
      <c r="D9" s="1" t="str">
        <f>IF('Контракт-бланк'!D9="","",'Контракт-бланк'!D9)</f>
        <v/>
      </c>
      <c r="E9" s="1" t="str">
        <f>IF('Исходные'!H16="","",'Исходные'!H16)</f>
        <v/>
      </c>
      <c r="F9" s="14" t="str">
        <f>IF('Контракт-бланк'!E9="","",'Контракт-бланк'!E9)</f>
        <v/>
      </c>
      <c r="G9" s="14" t="str">
        <f>IF('Контракт-бланк'!E9="","",'Контракт-бланк'!E9)</f>
        <v/>
      </c>
      <c r="H9" s="11" t="str">
        <f>IF(L9="","",IF('Исходные'!I16=1,TEXT(L9,"#,##0.00")&amp;" ("&amp;TEXT(ROUND(L9*(1+K9),2),"#,##0.00")&amp;")",L9))</f>
        <v/>
      </c>
      <c r="I9" s="11" t="str">
        <f>IF(M9="","",IF('Исходные'!I16=1,TEXT(M9,"#,##0.00")&amp;" ("&amp;TEXT(ROUND(M9*(1+K9),2),"#,##0.00")&amp;")",M9))</f>
        <v/>
      </c>
      <c r="J9" s="1" t="str">
        <f>IF('Контракт-бланк'!G9="","",'Контракт-бланк'!G9)</f>
        <v/>
      </c>
      <c r="K9" s="1" t="str">
        <f>IF('Исходные'!G16="","",'Исходные'!G16)</f>
        <v/>
      </c>
      <c r="L9" s="1" t="str">
        <f>IF(COUNT(D9,F9)=2,ROUND(D9*F9,2),"")</f>
        <v/>
      </c>
      <c r="M9" s="1" t="str">
        <f>IF(COUNT(E9,G9)=2,ROUND(E9*G9,2),"")</f>
        <v/>
      </c>
    </row>
    <row r="10" ht="60" customHeight="1" spans="1:13" x14ac:dyDescent="0.25">
      <c r="A10" s="1" t="str">
        <f>IF('Контракт-бланк'!A10="","",'Контракт-бланк'!A10)</f>
        <v/>
      </c>
      <c r="B10" s="1" t="str">
        <f>IF('Контракт-бланк'!B10="","",'Контракт-бланк'!B10)</f>
        <v/>
      </c>
      <c r="C10" s="1" t="str">
        <f>IF('Контракт-бланк'!C10="","",'Контракт-бланк'!C10)</f>
        <v/>
      </c>
      <c r="D10" s="1" t="str">
        <f>IF('Контракт-бланк'!D10="","",'Контракт-бланк'!D10)</f>
        <v/>
      </c>
      <c r="E10" s="1" t="str">
        <f>IF('Исходные'!H17="","",'Исходные'!H17)</f>
        <v/>
      </c>
      <c r="F10" s="14" t="str">
        <f>IF('Контракт-бланк'!E10="","",'Контракт-бланк'!E10)</f>
        <v/>
      </c>
      <c r="G10" s="14" t="str">
        <f>IF('Контракт-бланк'!E10="","",'Контракт-бланк'!E10)</f>
        <v/>
      </c>
      <c r="H10" s="11" t="str">
        <f>IF(L10="","",IF('Исходные'!I17=1,TEXT(L10,"#,##0.00")&amp;" ("&amp;TEXT(ROUND(L10*(1+K10),2),"#,##0.00")&amp;")",L10))</f>
        <v/>
      </c>
      <c r="I10" s="11" t="str">
        <f>IF(M10="","",IF('Исходные'!I17=1,TEXT(M10,"#,##0.00")&amp;" ("&amp;TEXT(ROUND(M10*(1+K10),2),"#,##0.00")&amp;")",M10))</f>
        <v/>
      </c>
      <c r="J10" s="1" t="str">
        <f>IF('Контракт-бланк'!G10="","",'Контракт-бланк'!G10)</f>
        <v/>
      </c>
      <c r="K10" s="1" t="str">
        <f>IF('Исходные'!G17="","",'Исходные'!G17)</f>
        <v/>
      </c>
      <c r="L10" s="1" t="str">
        <f>IF(COUNT(D10,F10)=2,ROUND(D10*F10,2),"")</f>
        <v/>
      </c>
      <c r="M10" s="1" t="str">
        <f>IF(COUNT(E10,G10)=2,ROUND(E10*G10,2),"")</f>
        <v/>
      </c>
    </row>
    <row r="11" ht="60" customHeight="1" spans="1:13" x14ac:dyDescent="0.25">
      <c r="A11" s="1" t="str">
        <f>IF('Контракт-бланк'!A11="","",'Контракт-бланк'!A11)</f>
        <v/>
      </c>
      <c r="B11" s="1" t="str">
        <f>IF('Контракт-бланк'!B11="","",'Контракт-бланк'!B11)</f>
        <v/>
      </c>
      <c r="C11" s="1" t="str">
        <f>IF('Контракт-бланк'!C11="","",'Контракт-бланк'!C11)</f>
        <v/>
      </c>
      <c r="D11" s="1" t="str">
        <f>IF('Контракт-бланк'!D11="","",'Контракт-бланк'!D11)</f>
        <v/>
      </c>
      <c r="E11" s="1" t="str">
        <f>IF('Исходные'!H18="","",'Исходные'!H18)</f>
        <v/>
      </c>
      <c r="F11" s="14" t="str">
        <f>IF('Контракт-бланк'!E11="","",'Контракт-бланк'!E11)</f>
        <v/>
      </c>
      <c r="G11" s="14" t="str">
        <f>IF('Контракт-бланк'!E11="","",'Контракт-бланк'!E11)</f>
        <v/>
      </c>
      <c r="H11" s="11" t="str">
        <f>IF(L11="","",IF('Исходные'!I18=1,TEXT(L11,"#,##0.00")&amp;" ("&amp;TEXT(ROUND(L11*(1+K11),2),"#,##0.00")&amp;")",L11))</f>
        <v/>
      </c>
      <c r="I11" s="11" t="str">
        <f>IF(M11="","",IF('Исходные'!I18=1,TEXT(M11,"#,##0.00")&amp;" ("&amp;TEXT(ROUND(M11*(1+K11),2),"#,##0.00")&amp;")",M11))</f>
        <v/>
      </c>
      <c r="J11" s="1" t="str">
        <f>IF('Контракт-бланк'!G11="","",'Контракт-бланк'!G11)</f>
        <v/>
      </c>
      <c r="K11" s="1" t="str">
        <f>IF('Исходные'!G18="","",'Исходные'!G18)</f>
        <v/>
      </c>
      <c r="L11" s="1" t="str">
        <f>IF(COUNT(D11,F11)=2,ROUND(D11*F11,2),"")</f>
        <v/>
      </c>
      <c r="M11" s="1" t="str">
        <f>IF(COUNT(E11,G11)=2,ROUND(E11*G11,2),"")</f>
        <v/>
      </c>
    </row>
    <row r="12" ht="60" customHeight="1" spans="1:13" x14ac:dyDescent="0.25">
      <c r="A12" s="1" t="str">
        <f>IF('Контракт-бланк'!A12="","",'Контракт-бланк'!A12)</f>
        <v/>
      </c>
      <c r="B12" s="1" t="str">
        <f>IF('Контракт-бланк'!B12="","",'Контракт-бланк'!B12)</f>
        <v/>
      </c>
      <c r="C12" s="1" t="str">
        <f>IF('Контракт-бланк'!C12="","",'Контракт-бланк'!C12)</f>
        <v/>
      </c>
      <c r="D12" s="1" t="str">
        <f>IF('Контракт-бланк'!D12="","",'Контракт-бланк'!D12)</f>
        <v/>
      </c>
      <c r="E12" s="1" t="str">
        <f>IF('Исходные'!H19="","",'Исходные'!H19)</f>
        <v/>
      </c>
      <c r="F12" s="14" t="str">
        <f>IF('Контракт-бланк'!E12="","",'Контракт-бланк'!E12)</f>
        <v/>
      </c>
      <c r="G12" s="14" t="str">
        <f>IF('Контракт-бланк'!E12="","",'Контракт-бланк'!E12)</f>
        <v/>
      </c>
      <c r="H12" s="11" t="str">
        <f>IF(L12="","",IF('Исходные'!I19=1,TEXT(L12,"#,##0.00")&amp;" ("&amp;TEXT(ROUND(L12*(1+K12),2),"#,##0.00")&amp;")",L12))</f>
        <v/>
      </c>
      <c r="I12" s="11" t="str">
        <f>IF(M12="","",IF('Исходные'!I19=1,TEXT(M12,"#,##0.00")&amp;" ("&amp;TEXT(ROUND(M12*(1+K12),2),"#,##0.00")&amp;")",M12))</f>
        <v/>
      </c>
      <c r="J12" s="1" t="str">
        <f>IF('Контракт-бланк'!G12="","",'Контракт-бланк'!G12)</f>
        <v/>
      </c>
      <c r="K12" s="1" t="str">
        <f>IF('Исходные'!G19="","",'Исходные'!G19)</f>
        <v/>
      </c>
      <c r="L12" s="1" t="str">
        <f>IF(COUNT(D12,F12)=2,ROUND(D12*F12,2),"")</f>
        <v/>
      </c>
      <c r="M12" s="1" t="str">
        <f>IF(COUNT(E12,G12)=2,ROUND(E12*G12,2),"")</f>
        <v/>
      </c>
    </row>
    <row r="13" ht="60" customHeight="1" spans="1:13" x14ac:dyDescent="0.25">
      <c r="A13" s="1" t="str">
        <f>IF('Контракт-бланк'!A13="","",'Контракт-бланк'!A13)</f>
        <v/>
      </c>
      <c r="B13" s="1" t="str">
        <f>IF('Контракт-бланк'!B13="","",'Контракт-бланк'!B13)</f>
        <v/>
      </c>
      <c r="C13" s="1" t="str">
        <f>IF('Контракт-бланк'!C13="","",'Контракт-бланк'!C13)</f>
        <v/>
      </c>
      <c r="D13" s="1" t="str">
        <f>IF('Контракт-бланк'!D13="","",'Контракт-бланк'!D13)</f>
        <v/>
      </c>
      <c r="E13" s="1" t="str">
        <f>IF('Исходные'!H20="","",'Исходные'!H20)</f>
        <v/>
      </c>
      <c r="F13" s="14" t="str">
        <f>IF('Контракт-бланк'!E13="","",'Контракт-бланк'!E13)</f>
        <v/>
      </c>
      <c r="G13" s="14" t="str">
        <f>IF('Контракт-бланк'!E13="","",'Контракт-бланк'!E13)</f>
        <v/>
      </c>
      <c r="H13" s="11" t="str">
        <f>IF(L13="","",IF('Исходные'!I20=1,TEXT(L13,"#,##0.00")&amp;" ("&amp;TEXT(ROUND(L13*(1+K13),2),"#,##0.00")&amp;")",L13))</f>
        <v/>
      </c>
      <c r="I13" s="11" t="str">
        <f>IF(M13="","",IF('Исходные'!I20=1,TEXT(M13,"#,##0.00")&amp;" ("&amp;TEXT(ROUND(M13*(1+K13),2),"#,##0.00")&amp;")",M13))</f>
        <v/>
      </c>
      <c r="J13" s="1" t="str">
        <f>IF('Контракт-бланк'!G13="","",'Контракт-бланк'!G13)</f>
        <v/>
      </c>
      <c r="K13" s="1" t="str">
        <f>IF('Исходные'!G20="","",'Исходные'!G20)</f>
        <v/>
      </c>
      <c r="L13" s="1" t="str">
        <f>IF(COUNT(D13,F13)=2,ROUND(D13*F13,2),"")</f>
        <v/>
      </c>
      <c r="M13" s="1" t="str">
        <f>IF(COUNT(E13,G13)=2,ROUND(E13*G13,2),"")</f>
        <v/>
      </c>
    </row>
    <row r="15" spans="2:9" x14ac:dyDescent="0.25">
      <c r="B15" s="15" t="s">
        <v>55</v>
      </c>
      <c r="H15" s="16" t="str">
        <f>IF(COUNT(L8:L13)&gt;0,SUM(L8:L13),"")</f>
        <v/>
      </c>
      <c r="I15" s="16" t="str">
        <f>IF(COUNT(M8:M13)&gt;0,SUM(M8:M13),"")</f>
        <v/>
      </c>
    </row>
    <row r="16" spans="2:9" x14ac:dyDescent="0.25">
      <c r="B16" s="1" t="str">
        <f>IF('Исходные'!K15="","", "Сумма НДС (ставка "&amp;TEXT('Исходные'!K15,"0%")&amp;") по позициям группы")</f>
        <v/>
      </c>
      <c r="H16" s="11" t="str">
        <f>IF(OR('Исходные'!K15="",COUNT(L8:L13)=0),"",ROUND(SUMIFS(L8:L13,K8:K13,'Исходные'!K15)*'Исходные'!K15,2))</f>
        <v/>
      </c>
      <c r="I16" s="11" t="str">
        <f>IF(OR('Исходные'!K15="",COUNT(M8:M13)=0),"",ROUND(SUMIFS(M8:M13,K8:K13,'Исходные'!K15)*'Исходные'!K15,2))</f>
        <v/>
      </c>
    </row>
    <row r="17" spans="2:9" x14ac:dyDescent="0.25">
      <c r="B17" s="1" t="str">
        <f>IF('Исходные'!K16="","", "Сумма НДС (ставка "&amp;TEXT('Исходные'!K16,"0%")&amp;") по позициям группы")</f>
        <v/>
      </c>
      <c r="H17" s="11" t="str">
        <f>IF(OR('Исходные'!K16="",COUNT(L8:L13)=0),"",ROUND(SUMIFS(L8:L13,K8:K13,'Исходные'!K16)*'Исходные'!K16,2))</f>
        <v/>
      </c>
      <c r="I17" s="11" t="str">
        <f>IF(OR('Исходные'!K16="",COUNT(M8:M13)=0),"",ROUND(SUMIFS(M8:M13,K8:K13,'Исходные'!K16)*'Исходные'!K16,2))</f>
        <v/>
      </c>
    </row>
    <row r="18" spans="2:9" x14ac:dyDescent="0.25">
      <c r="B18" s="1" t="str">
        <f>IF('Исходные'!K17="","", "Сумма НДС (ставка "&amp;TEXT('Исходные'!K17,"0%")&amp;") по позициям группы")</f>
        <v/>
      </c>
      <c r="H18" s="11" t="str">
        <f>IF(OR('Исходные'!K17="",COUNT(L8:L13)=0),"",ROUND(SUMIFS(L8:L13,K8:K13,'Исходные'!K17)*'Исходные'!K17,2))</f>
        <v/>
      </c>
      <c r="I18" s="11" t="str">
        <f>IF(OR('Исходные'!K17="",COUNT(M8:M13)=0),"",ROUND(SUMIFS(M8:M13,K8:K13,'Исходные'!K17)*'Исходные'!K17,2))</f>
        <v/>
      </c>
    </row>
    <row r="19" spans="2:9" x14ac:dyDescent="0.25">
      <c r="B19" s="15" t="s">
        <v>56</v>
      </c>
      <c r="H19" s="16" t="str">
        <f>IF(ISNUMBER(H15),SUM(H15:H18),"")</f>
        <v/>
      </c>
      <c r="I19" s="16" t="str">
        <f>IF(ISNUMBER(I15),SUM(I15:I18),"")</f>
        <v/>
      </c>
    </row>
    <row r="21" ht="35" customHeight="1" spans="1:10" x14ac:dyDescent="0.25">
      <c r="A21" s="1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ht="35" customHeight="1" spans="1:10" x14ac:dyDescent="0.25">
      <c r="A22" s="1" t="s">
        <v>58</v>
      </c>
      <c r="B22" s="1"/>
      <c r="C22" s="1"/>
      <c r="D22" s="1"/>
      <c r="E22" s="1"/>
      <c r="F22" s="1"/>
      <c r="G22" s="1"/>
      <c r="H22" s="1"/>
      <c r="I22" s="1"/>
      <c r="J22" s="1"/>
    </row>
    <row r="24" ht="35" customHeight="1" spans="1:10" x14ac:dyDescent="0.25">
      <c r="A24" s="1" t="s">
        <v>59</v>
      </c>
      <c r="B24" s="1"/>
      <c r="C24" s="1"/>
      <c r="D24" s="1"/>
      <c r="E24" s="1"/>
      <c r="F24" s="1"/>
      <c r="G24" s="1"/>
      <c r="H24" s="1"/>
      <c r="I24" s="1"/>
      <c r="J24" s="1"/>
    </row>
    <row r="25" ht="35" customHeight="1" spans="1:10" x14ac:dyDescent="0.25">
      <c r="A25" s="1" t="s">
        <v>71</v>
      </c>
      <c r="B25" s="1"/>
      <c r="C25" s="1"/>
      <c r="D25" s="1"/>
      <c r="E25" s="1"/>
      <c r="F25" s="1"/>
      <c r="G25" s="1"/>
      <c r="H25" s="1"/>
      <c r="I25" s="1"/>
      <c r="J25" s="1"/>
    </row>
  </sheetData>
  <sheetProtection sheet="1" formatColumns="0" formatRows="0"/>
  <mergeCells count="8">
    <mergeCell ref="A2:J2"/>
    <mergeCell ref="A3:J3"/>
    <mergeCell ref="A4:J4"/>
    <mergeCell ref="A5:J5"/>
    <mergeCell ref="A21:J21"/>
    <mergeCell ref="A22:J22"/>
    <mergeCell ref="A24:J24"/>
    <mergeCell ref="A25:J25"/>
  </mergeCells>
  <pageMargins left="0.25" right="0.25" top="0.35" bottom="0.35" header="0.1" footer="0.1"/>
  <pageSetup paperSize="8" orientation="landscape" fitToWidth="1" fitToHeight="0"/>
  <headerFooter>
    <oddFooter>Сметрикс | Учебный комплект 841/пр |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"/>
  <sheetViews>
    <sheetView workbookViewId="0" showGridLines="0"/>
  </sheetViews>
  <sheetFormatPr defaultRowHeight="15" outlineLevelRow="0" outlineLevelCol="0" x14ac:dyDescent="55"/>
  <cols>
    <col min="2" max="2" width="22" customWidth="1"/>
    <col min="3" max="3" width="20" customWidth="1"/>
    <col min="4" max="4" width="21" customWidth="1"/>
    <col min="5" max="5" width="45" customWidth="1"/>
    <col min="6" max="6" width="14" customWidth="1"/>
    <col min="7" max="7" width="13" customWidth="1"/>
    <col min="8" max="8" width="20" customWidth="1"/>
  </cols>
  <sheetData>
    <row r="2" ht="35" customHeight="1" spans="1:8" x14ac:dyDescent="0.25">
      <c r="A2" s="1" t="s">
        <v>72</v>
      </c>
      <c r="B2" s="1"/>
      <c r="C2" s="1"/>
      <c r="D2" s="1"/>
      <c r="E2" s="1"/>
      <c r="F2" s="1"/>
      <c r="G2" s="1"/>
      <c r="H2" s="1"/>
    </row>
    <row r="4" ht="58" customHeight="1" spans="1:8" x14ac:dyDescent="0.25">
      <c r="A4" s="6" t="s">
        <v>73</v>
      </c>
      <c r="B4" s="6" t="s">
        <v>74</v>
      </c>
      <c r="C4" s="6" t="s">
        <v>75</v>
      </c>
      <c r="D4" s="6" t="s">
        <v>76</v>
      </c>
      <c r="E4" s="6" t="s">
        <v>77</v>
      </c>
      <c r="F4" s="6" t="s">
        <v>78</v>
      </c>
      <c r="G4" s="6" t="s">
        <v>79</v>
      </c>
      <c r="H4" s="6" t="s">
        <v>80</v>
      </c>
    </row>
    <row r="5" ht="58" customHeight="1" spans="1:8" x14ac:dyDescent="0.25">
      <c r="A5" s="7"/>
      <c r="B5" s="7"/>
      <c r="C5" s="7"/>
      <c r="D5" s="7"/>
      <c r="E5" s="7"/>
      <c r="F5" s="7"/>
      <c r="G5" s="7"/>
      <c r="H5" s="1" t="str">
        <f>IF(COUNT(F5:G5)=2,IF(G5&gt;0,F5/G5,""),"")</f>
        <v/>
      </c>
    </row>
    <row r="6" ht="58" customHeight="1" spans="1:8" x14ac:dyDescent="0.25">
      <c r="A6" s="7"/>
      <c r="B6" s="7"/>
      <c r="C6" s="7"/>
      <c r="D6" s="7"/>
      <c r="E6" s="7"/>
      <c r="F6" s="7"/>
      <c r="G6" s="7"/>
      <c r="H6" s="1" t="str">
        <f>IF(COUNT(F6:G6)=2,IF(G6&gt;0,F6/G6,""),"")</f>
        <v/>
      </c>
    </row>
    <row r="7" ht="58" customHeight="1" spans="1:8" x14ac:dyDescent="0.25">
      <c r="A7" s="7"/>
      <c r="B7" s="7"/>
      <c r="C7" s="7"/>
      <c r="D7" s="7"/>
      <c r="E7" s="7"/>
      <c r="F7" s="7"/>
      <c r="G7" s="7"/>
      <c r="H7" s="1" t="str">
        <f>IF(COUNT(F7:G7)=2,IF(G7&gt;0,F7/G7,""),"")</f>
        <v/>
      </c>
    </row>
    <row r="9" ht="35" customHeight="1" spans="1:8" x14ac:dyDescent="0.25">
      <c r="A9" s="1" t="s">
        <v>81</v>
      </c>
      <c r="B9" s="1"/>
      <c r="C9" s="1"/>
      <c r="D9" s="1"/>
      <c r="E9" s="1"/>
      <c r="F9" s="1"/>
      <c r="G9" s="1"/>
      <c r="H9" s="1"/>
    </row>
  </sheetData>
  <sheetProtection sheet="1" formatColumns="0" formatRows="0"/>
  <mergeCells count="2">
    <mergeCell ref="A2:H2"/>
    <mergeCell ref="A9:H9"/>
  </mergeCells>
  <pageMargins left="0.25" right="0.25" top="0.35" bottom="0.35" header="0.1" footer="0.1"/>
  <pageSetup paperSize="9" orientation="landscape" fitToWidth="1" fitToHeight="0"/>
  <headerFooter>
    <oddFooter>Сметрикс | Учебный комплект 841/пр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Инструкция</vt:lpstr>
      <vt:lpstr>Исходные</vt:lpstr>
      <vt:lpstr>Проект-бланк</vt:lpstr>
      <vt:lpstr>Контракт-бланк</vt:lpstr>
      <vt:lpstr>Изменения-бланк</vt:lpstr>
      <vt:lpstr>Связь-ЛСР-ВОКР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2026-10-05T13:25:32Z</dcterms:created>
  <dcterms:modified xsi:type="dcterms:W3CDTF">2026-10-05T13:25:32Z</dcterms:modified>
</cp:coreProperties>
</file>