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Расчёт резов" state="visible" r:id="rId5"/>
    <sheet sheetId="3" name="Проверка" state="visible" r:id="rId6"/>
  </sheets>
  <definedNames>
    <definedName name="_xlnm.Print_Area" localSheetId="0">'ВОР'!$A1:$L28</definedName>
    <definedName name="_xlnm.Print_Area" localSheetId="1">'Расчёт резов'!$A1:$G31</definedName>
    <definedName name="_xlnm.Print_Area" localSheetId="2">'Проверка'!$A1:$C21</definedName>
  </definedNames>
  <calcPr calcId="171027" fullCalcOnLoad="1"/>
</workbook>
</file>

<file path=xl/sharedStrings.xml><?xml version="1.0" encoding="utf-8"?>
<sst xmlns="http://schemas.openxmlformats.org/spreadsheetml/2006/main" count="80" uniqueCount="73">
  <si>
    <t>Ведомость объёмов работ: резка бетона</t>
  </si>
  <si>
    <t>Объект</t>
  </si>
  <si>
    <t>Адрес</t>
  </si>
  <si>
    <t>Проект / ППР, лист</t>
  </si>
  <si>
    <t>Дата</t>
  </si>
  <si>
    <t>№</t>
  </si>
  <si>
    <t>Конструкция и материал</t>
  </si>
  <si>
    <t>Операция и оборудование</t>
  </si>
  <si>
    <t>Проёмов, шт.</t>
  </si>
  <si>
    <t>Ширина, м</t>
  </si>
  <si>
    <t>Высота, м</t>
  </si>
  <si>
    <t>Толщина / глубина, мм</t>
  </si>
  <si>
    <t>Схема резов</t>
  </si>
  <si>
    <t>Длина резов, м</t>
  </si>
  <si>
    <t>Поверхность резки, м²</t>
  </si>
  <si>
    <t>Площадь проёмов, м²</t>
  </si>
  <si>
    <t>Объём тела, м³</t>
  </si>
  <si>
    <t>Жёлтые поля заполняют по проекту. Серые поля рассчитываются. Рабочая форма, не государственный бланк.</t>
  </si>
  <si>
    <t>Высота от площадки, м</t>
  </si>
  <si>
    <t>Доступ и работа с двух сторон</t>
  </si>
  <si>
    <t>Отверстия крепления</t>
  </si>
  <si>
    <t>Удаление вырезанного блока</t>
  </si>
  <si>
    <t>Усиление проёма</t>
  </si>
  <si>
    <t>Отходы и вывоз</t>
  </si>
  <si>
    <t>Источник объёма</t>
  </si>
  <si>
    <t>Примечание</t>
  </si>
  <si>
    <t>База и принятая редакция</t>
  </si>
  <si>
    <t>Составил / подпись</t>
  </si>
  <si>
    <t>Проверил / подпись</t>
  </si>
  <si>
    <t>Форма рассчитана на один тип проёмов одинаковых размеров. Для другого типа создайте отдельную копию ведомости и расчёта. Поверхность резки не прибавляют к длине; дополнительные резы заполняют на листе «Расчёт резов».</t>
  </si>
  <si>
    <t>Расчёт линий реза и добавки на глубину</t>
  </si>
  <si>
    <t>Тип линии</t>
  </si>
  <si>
    <t>Линий на проём</t>
  </si>
  <si>
    <t>Длина линии, м</t>
  </si>
  <si>
    <t>Толщина, мм</t>
  </si>
  <si>
    <t>Длина всего, м</t>
  </si>
  <si>
    <t>Поверхность, м²</t>
  </si>
  <si>
    <t>Вертикальные стороны</t>
  </si>
  <si>
    <t>Верхняя сторона</t>
  </si>
  <si>
    <t>Нижняя сторона</t>
  </si>
  <si>
    <t>Внутренние разделительные резы</t>
  </si>
  <si>
    <t>Итого по схеме резов</t>
  </si>
  <si>
    <t>Основная глубина, мм</t>
  </si>
  <si>
    <t>Шаг добавки, мм</t>
  </si>
  <si>
    <t>Заданная глубина, мм</t>
  </si>
  <si>
    <t>Полных шагов сверх основной глубины</t>
  </si>
  <si>
    <t>Способ записи добавки</t>
  </si>
  <si>
    <t>Объём</t>
  </si>
  <si>
    <t>Основная строка: объём, м</t>
  </si>
  <si>
    <t>Добавка: объём, м</t>
  </si>
  <si>
    <t>Добавка: кратность</t>
  </si>
  <si>
    <t>Добавка: эквивалентный объём, м</t>
  </si>
  <si>
    <t>Добавку записывают одним способом: длина с кратностью либо эквивалентный объём с кратностью 1. Не умножайте одновременно оба поля. Неполный шаг глубины требует решения сметчика; формула не округляет его.</t>
  </si>
  <si>
    <t>Количество линий подтверждают схемой ППР. При отсутствии нижних или внутренних резов укажите ноль в числе линий и длине. Работа с двух сторон не означает автоматического удвоения всех линий.</t>
  </si>
  <si>
    <t>Основание глубины: ГЭСН 81-02-46-2022, таблица 46-04-016. Проверено 07.10.2026.</t>
  </si>
  <si>
    <t>Проверка ВОР перед подбором и выпуском сметы</t>
  </si>
  <si>
    <t>Что проверить</t>
  </si>
  <si>
    <t>Результат / действие</t>
  </si>
  <si>
    <t>Открытый вопрос или основание</t>
  </si>
  <si>
    <t>Материал, технология и размеры</t>
  </si>
  <si>
    <t>Схема всех линий реза</t>
  </si>
  <si>
    <t>Перевод в измеритель нормы</t>
  </si>
  <si>
    <t>Добавка без двойного увеличения</t>
  </si>
  <si>
    <t>Полнота ресурсов нормы</t>
  </si>
  <si>
    <t>Проверить</t>
  </si>
  <si>
    <t>Проектный расход алмазного диска «П»</t>
  </si>
  <si>
    <t>Отверстия под крепление направляющей</t>
  </si>
  <si>
    <t>Удержание и удаление вырезанного блока</t>
  </si>
  <si>
    <t>Усиление по конструктивному проекту</t>
  </si>
  <si>
    <t>Количество отходов и расстояние вывоза</t>
  </si>
  <si>
    <t>Редакция базы и утверждение подбора</t>
  </si>
  <si>
    <t>Заполнение размеров не закрывает проектные вопросы. Подтверждение расхода инструмента не означает, что усиление или вывоз проверены. Все оставшиеся вопросы записывают в своей строке.</t>
  </si>
  <si>
    <t>Учебный образец показывает расчёт, но не проектное решение по устройству проёмов.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</si>
</sst>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###"/>
    <numFmt numFmtId="166" formatCode="#,##0.######"/>
  </numFmts>
  <fonts count="5" x14ac:knownFonts="1">
    <font>
      <color theme="1"/>
      <family val="2"/>
      <scheme val="minor"/>
      <sz val="11"/>
      <name val="Calibri"/>
    </font>
    <font>
      <b/>
      <color rgb="39271F"/>
      <sz val="15"/>
      <name val="Arial"/>
    </font>
    <font>
      <color rgb="39271F"/>
      <sz val="10"/>
      <name val="Arial"/>
    </font>
    <font>
      <b/>
      <color rgb="FFFFFF"/>
      <sz val="10"/>
      <name val="Arial"/>
    </font>
    <font>
      <b/>
      <color rgb="39271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3CD"/>
      </patternFill>
    </fill>
    <fill>
      <patternFill patternType="solid">
        <fgColor rgb="39271F"/>
      </patternFill>
    </fill>
    <fill>
      <patternFill patternType="solid">
        <fgColor rgb="F3F0EC"/>
      </patternFill>
    </fill>
  </fills>
  <borders count="2">
    <border>
      <left/>
      <right/>
      <top/>
      <bottom/>
      <diagonal/>
    </border>
    <border>
      <left/>
      <right style="thin">
        <color rgb="FFFFF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" fontId="2" fillId="2" borderId="0" xfId="0" applyNumberFormat="1" applyFont="1" applyFill="1" applyAlignment="1">
      <alignment horizontal="left" vertical="center" wrapText="1"/>
    </xf>
    <xf numFmtId="165" fontId="2" fillId="2" borderId="0" xfId="0" applyNumberFormat="1" applyFont="1" applyFill="1" applyAlignment="1">
      <alignment horizontal="left" vertical="center" wrapText="1"/>
    </xf>
    <xf numFmtId="166" fontId="2" fillId="4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166" fontId="2" fillId="4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2">
    <dxf>
      <font>
        <color rgb="9C2E1B"/>
      </font>
      <fill>
        <patternFill patternType="solid">
          <fgColor rgb="FBE4DA"/>
        </patternFill>
      </fill>
    </dxf>
    <dxf>
      <font>
        <color rgb="9C2E1B"/>
      </font>
      <fill>
        <patternFill patternType="solid">
          <fgColor rgb="FBE4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frsn/standard2022/doc/66dd4e98-0836-45a6-ab9d-d000780fc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8"/>
  <sheetViews>
    <sheetView workbookViewId="0" showGridLines="0"/>
  </sheetViews>
  <sheetFormatPr defaultRowHeight="26" outlineLevelRow="0" outlineLevelCol="0" x14ac:dyDescent="55" customHeight="1"/>
  <cols>
    <col min="1" max="1" width="6" customWidth="1"/>
    <col min="2" max="2" width="26" customWidth="1"/>
    <col min="3" max="3" width="30" customWidth="1"/>
    <col min="4" max="4" width="11" customWidth="1"/>
    <col min="5" max="6" width="12" customWidth="1"/>
    <col min="7" max="7" width="14" customWidth="1"/>
    <col min="8" max="8" width="30" customWidth="1"/>
    <col min="9" max="9" width="15" customWidth="1"/>
    <col min="10" max="12" width="18" customWidth="1"/>
  </cols>
  <sheetData>
    <row r="2" ht="34" customHeight="1" spans="1:1" x14ac:dyDescent="0.25">
      <c r="A2" s="1" t="s">
        <v>0</v>
      </c>
    </row>
    <row r="4" ht="32" customHeight="1" spans="1:12" x14ac:dyDescent="0.25">
      <c r="A4" s="2" t="s">
        <v>1</v>
      </c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ht="32" customHeight="1" spans="1:12" x14ac:dyDescent="0.25">
      <c r="A5" s="2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ht="32" customHeight="1" spans="1:12" x14ac:dyDescent="0.25">
      <c r="A6" s="2" t="s">
        <v>3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ht="32" customHeight="1" spans="1:12" x14ac:dyDescent="0.25">
      <c r="A7" s="2" t="s">
        <v>4</v>
      </c>
      <c r="B7" s="2"/>
      <c r="C7" s="2"/>
      <c r="D7" s="4"/>
      <c r="E7" s="4"/>
      <c r="F7" s="4"/>
      <c r="G7" s="4"/>
      <c r="H7" s="4"/>
      <c r="I7" s="4"/>
      <c r="J7" s="4"/>
      <c r="K7" s="4"/>
      <c r="L7" s="4"/>
    </row>
    <row r="9" ht="60" customHeight="1" spans="1:12" x14ac:dyDescent="0.25">
      <c r="A9" s="5" t="s">
        <v>5</v>
      </c>
      <c r="B9" s="5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5" t="s">
        <v>12</v>
      </c>
      <c r="I9" s="5" t="s">
        <v>13</v>
      </c>
      <c r="J9" s="5" t="s">
        <v>14</v>
      </c>
      <c r="K9" s="5" t="s">
        <v>15</v>
      </c>
      <c r="L9" s="5" t="s">
        <v>16</v>
      </c>
    </row>
    <row r="10" ht="76" customHeight="1" spans="1:12" x14ac:dyDescent="0.25">
      <c r="A10" s="6">
        <v>1</v>
      </c>
      <c r="B10" s="3"/>
      <c r="C10" s="3"/>
      <c r="D10" s="7"/>
      <c r="E10" s="8"/>
      <c r="F10" s="8"/>
      <c r="G10" s="8"/>
      <c r="H10" s="3"/>
      <c r="I10" s="9" t="str">
        <f>IF(ISNUMBER('Расчёт резов'!F10),'Расчёт резов'!F10,"")</f>
        <v/>
      </c>
      <c r="J10" s="9" t="str">
        <f>IF(ISNUMBER('Расчёт резов'!G10),'Расчёт резов'!G10,"")</f>
        <v/>
      </c>
      <c r="K10" s="9" t="str">
        <f>IF(COUNT(D10:F10)=3,D10*E10*F10,"")</f>
        <v/>
      </c>
      <c r="L10" s="9" t="str">
        <f>IF(COUNT(K10,G10)=2,K10*G10/1000,"")</f>
        <v/>
      </c>
    </row>
    <row r="12" spans="1:12" x14ac:dyDescent="0.25">
      <c r="A12" s="2" t="s">
        <v>17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4" ht="32" customHeight="1" spans="1:12" x14ac:dyDescent="0.25">
      <c r="A14" s="2" t="s">
        <v>18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</row>
    <row r="15" ht="32" customHeight="1" spans="1:12" x14ac:dyDescent="0.25">
      <c r="A15" s="2" t="s">
        <v>19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</row>
    <row r="16" ht="32" customHeight="1" spans="1:12" x14ac:dyDescent="0.25">
      <c r="A16" s="2" t="s">
        <v>20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</row>
    <row r="17" ht="32" customHeight="1" spans="1:12" x14ac:dyDescent="0.25">
      <c r="A17" s="2" t="s">
        <v>21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</row>
    <row r="18" ht="32" customHeight="1" spans="1:12" x14ac:dyDescent="0.25">
      <c r="A18" s="2" t="s">
        <v>22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</row>
    <row r="19" ht="32" customHeight="1" spans="1:12" x14ac:dyDescent="0.25">
      <c r="A19" s="2" t="s">
        <v>23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</row>
    <row r="20" ht="32" customHeight="1" spans="1:12" x14ac:dyDescent="0.25">
      <c r="A20" s="2" t="s">
        <v>24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</row>
    <row r="21" ht="32" customHeight="1" spans="1:12" x14ac:dyDescent="0.25">
      <c r="A21" s="2" t="s">
        <v>25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</row>
    <row r="22" ht="32" customHeight="1" spans="1:12" x14ac:dyDescent="0.25">
      <c r="A22" s="2" t="s">
        <v>26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</row>
    <row r="24" ht="32" customHeight="1" spans="1:12" x14ac:dyDescent="0.25">
      <c r="A24" s="2" t="s">
        <v>27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</row>
    <row r="25" ht="32" customHeight="1" spans="1:12" x14ac:dyDescent="0.25">
      <c r="A25" s="2" t="s">
        <v>28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</row>
    <row r="27" ht="32" customHeight="1" spans="1:12" x14ac:dyDescent="0.25">
      <c r="A27" s="2" t="s">
        <v>29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mergeCells count="32">
    <mergeCell ref="A4:C4"/>
    <mergeCell ref="D4:L4"/>
    <mergeCell ref="A5:C5"/>
    <mergeCell ref="D5:L5"/>
    <mergeCell ref="A6:C6"/>
    <mergeCell ref="D6:L6"/>
    <mergeCell ref="A7:C7"/>
    <mergeCell ref="D7:L7"/>
    <mergeCell ref="A12:L12"/>
    <mergeCell ref="A14:C14"/>
    <mergeCell ref="D14:L14"/>
    <mergeCell ref="A15:C15"/>
    <mergeCell ref="D15:L15"/>
    <mergeCell ref="A16:C16"/>
    <mergeCell ref="D16:L16"/>
    <mergeCell ref="A17:C17"/>
    <mergeCell ref="D17:L17"/>
    <mergeCell ref="A18:C18"/>
    <mergeCell ref="D18:L18"/>
    <mergeCell ref="A19:C19"/>
    <mergeCell ref="D19:L19"/>
    <mergeCell ref="A20:C20"/>
    <mergeCell ref="D20:L20"/>
    <mergeCell ref="A21:C21"/>
    <mergeCell ref="D21:L21"/>
    <mergeCell ref="A22:C22"/>
    <mergeCell ref="D22:L22"/>
    <mergeCell ref="A24:C24"/>
    <mergeCell ref="D24:L24"/>
    <mergeCell ref="A25:C25"/>
    <mergeCell ref="D25:L25"/>
    <mergeCell ref="A27:L28"/>
  </mergeCells>
  <dataValidations count="2">
    <dataValidation type="whole" operator="greaterThanOrEqual" allowBlank="1" showErrorMessage="1" errorTitle="Проверьте исходное число" error="Введите положительное число." sqref="D10">
      <formula1>1</formula1>
    </dataValidation>
    <dataValidation type="decimal" operator="greaterThanOrEqual" allowBlank="1" showErrorMessage="1" errorTitle="Проверьте исходное число" error="Введите положительное число." sqref="E10:G10">
      <formula1>0.001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1"/>
  <sheetViews>
    <sheetView workbookViewId="0" showGridLines="0"/>
  </sheetViews>
  <sheetFormatPr defaultRowHeight="26" outlineLevelRow="0" outlineLevelCol="0" x14ac:dyDescent="55" customHeight="1"/>
  <cols>
    <col min="1" max="1" width="48" customWidth="1"/>
    <col min="2" max="4" width="17" customWidth="1"/>
    <col min="5" max="5" width="18" customWidth="1"/>
    <col min="6" max="6" width="20" customWidth="1"/>
    <col min="7" max="7" width="22" customWidth="1"/>
  </cols>
  <sheetData>
    <row r="2" ht="34" customHeight="1" spans="1:1" x14ac:dyDescent="0.25">
      <c r="A2" s="1" t="s">
        <v>30</v>
      </c>
    </row>
    <row r="5" ht="46" customHeight="1" spans="1:7" x14ac:dyDescent="0.25">
      <c r="A5" s="5" t="s">
        <v>31</v>
      </c>
      <c r="B5" s="5" t="s">
        <v>32</v>
      </c>
      <c r="C5" s="5" t="s">
        <v>33</v>
      </c>
      <c r="D5" s="5" t="s">
        <v>8</v>
      </c>
      <c r="E5" s="5" t="s">
        <v>34</v>
      </c>
      <c r="F5" s="5" t="s">
        <v>35</v>
      </c>
      <c r="G5" s="5" t="s">
        <v>36</v>
      </c>
    </row>
    <row r="6" ht="28" customHeight="1" spans="1:7" x14ac:dyDescent="0.25">
      <c r="A6" s="2" t="s">
        <v>37</v>
      </c>
      <c r="B6" s="3"/>
      <c r="C6" s="9" t="str">
        <f>IF(ISNUMBER('ВОР'!F10),'ВОР'!F10,"")</f>
        <v/>
      </c>
      <c r="D6" s="9" t="str">
        <f>IF(ISNUMBER('ВОР'!D10),'ВОР'!D10,"")</f>
        <v/>
      </c>
      <c r="E6" s="9" t="str">
        <f>IF(ISNUMBER('ВОР'!G10),'ВОР'!G10,"")</f>
        <v/>
      </c>
      <c r="F6" s="9" t="str">
        <f>IF(COUNT(B6:D6)=3,B6*C6*D6,"")</f>
        <v/>
      </c>
      <c r="G6" s="9" t="str">
        <f>IF(COUNT(E6:F6)=2,F6*E6/1000,"")</f>
        <v/>
      </c>
    </row>
    <row r="7" ht="28" customHeight="1" spans="1:7" x14ac:dyDescent="0.25">
      <c r="A7" s="2" t="s">
        <v>38</v>
      </c>
      <c r="B7" s="3"/>
      <c r="C7" s="9" t="str">
        <f>IF(ISNUMBER('ВОР'!E10),'ВОР'!E10,"")</f>
        <v/>
      </c>
      <c r="D7" s="9" t="str">
        <f>IF(ISNUMBER('ВОР'!D10),'ВОР'!D10,"")</f>
        <v/>
      </c>
      <c r="E7" s="9" t="str">
        <f>IF(ISNUMBER('ВОР'!G10),'ВОР'!G10,"")</f>
        <v/>
      </c>
      <c r="F7" s="9" t="str">
        <f>IF(COUNT(B7:D7)=3,B7*C7*D7,"")</f>
        <v/>
      </c>
      <c r="G7" s="9" t="str">
        <f>IF(COUNT(E7:F7)=2,F7*E7/1000,"")</f>
        <v/>
      </c>
    </row>
    <row r="8" ht="28" customHeight="1" spans="1:7" x14ac:dyDescent="0.25">
      <c r="A8" s="2" t="s">
        <v>39</v>
      </c>
      <c r="B8" s="3"/>
      <c r="C8" s="3"/>
      <c r="D8" s="9" t="str">
        <f>IF(ISNUMBER('ВОР'!D10),'ВОР'!D10,"")</f>
        <v/>
      </c>
      <c r="E8" s="9" t="str">
        <f>IF(ISNUMBER('ВОР'!G10),'ВОР'!G10,"")</f>
        <v/>
      </c>
      <c r="F8" s="9" t="str">
        <f>IF(COUNT(B8:D8)=3,B8*C8*D8,"")</f>
        <v/>
      </c>
      <c r="G8" s="9" t="str">
        <f>IF(COUNT(E8:F8)=2,F8*E8/1000,"")</f>
        <v/>
      </c>
    </row>
    <row r="9" ht="40" customHeight="1" spans="1:7" x14ac:dyDescent="0.25">
      <c r="A9" s="2" t="s">
        <v>40</v>
      </c>
      <c r="B9" s="3"/>
      <c r="C9" s="3"/>
      <c r="D9" s="9" t="str">
        <f>IF(ISNUMBER('ВОР'!D10),'ВОР'!D10,"")</f>
        <v/>
      </c>
      <c r="E9" s="9" t="str">
        <f>IF(ISNUMBER('ВОР'!G10),'ВОР'!G10,"")</f>
        <v/>
      </c>
      <c r="F9" s="9" t="str">
        <f>IF(COUNT(B9:D9)=3,B9*C9*D9,"")</f>
        <v/>
      </c>
      <c r="G9" s="9" t="str">
        <f>IF(COUNT(E9:F9)=2,F9*E9/1000,"")</f>
        <v/>
      </c>
    </row>
    <row r="10" spans="1:7" x14ac:dyDescent="0.25">
      <c r="A10" s="10" t="s">
        <v>41</v>
      </c>
      <c r="F10" s="9" t="str">
        <f>IF(COUNT(F6:F9)=4,SUM(F6:F9),"")</f>
        <v/>
      </c>
      <c r="G10" s="9" t="str">
        <f>IF(COUNT(G6:G9)=4,SUM(G6:G9),"")</f>
        <v/>
      </c>
    </row>
    <row r="13" spans="1:2" x14ac:dyDescent="0.25">
      <c r="A13" s="2" t="s">
        <v>42</v>
      </c>
      <c r="B13" s="6">
        <v>230</v>
      </c>
    </row>
    <row r="14" spans="1:2" x14ac:dyDescent="0.25">
      <c r="A14" s="2" t="s">
        <v>43</v>
      </c>
      <c r="B14" s="6">
        <v>100</v>
      </c>
    </row>
    <row r="15" spans="1:2" x14ac:dyDescent="0.25">
      <c r="A15" s="2" t="s">
        <v>44</v>
      </c>
      <c r="B15" s="9" t="str">
        <f>IF(ISNUMBER('ВОР'!G10),'ВОР'!G10,"")</f>
        <v/>
      </c>
    </row>
    <row r="16" spans="1:4" x14ac:dyDescent="0.25">
      <c r="A16" s="2" t="s">
        <v>45</v>
      </c>
      <c r="B16" s="9" t="str">
        <f>IF(NOT(ISNUMBER(B15)),"",IF(B15&lt;B13,"Проверить глубину",IF(MOD(B15-B13,B14)&lt;&gt;0,"Проверить неполный шаг",(B15-B13)/B14)))</f>
        <v/>
      </c>
      <c r="C16" s="9"/>
      <c r="D16" s="9"/>
    </row>
    <row r="17" spans="1:2" x14ac:dyDescent="0.25">
      <c r="A17" s="2" t="s">
        <v>46</v>
      </c>
      <c r="B17" s="3" t="s">
        <v>47</v>
      </c>
    </row>
    <row r="19" spans="1:2" x14ac:dyDescent="0.25">
      <c r="A19" s="2" t="s">
        <v>48</v>
      </c>
      <c r="B19" s="9" t="str">
        <f>IF(ISNUMBER(F10),F10,"")</f>
        <v/>
      </c>
    </row>
    <row r="20" spans="1:2" x14ac:dyDescent="0.25">
      <c r="A20" s="2" t="s">
        <v>49</v>
      </c>
      <c r="B20" s="9" t="str">
        <f>IF(COUNT(B19,B16)=2,IF(B17="Объём",B19*B16,B19),"")</f>
        <v/>
      </c>
    </row>
    <row r="21" spans="1:2" x14ac:dyDescent="0.25">
      <c r="A21" s="2" t="s">
        <v>50</v>
      </c>
      <c r="B21" s="9" t="str">
        <f>IF(ISNUMBER(B16),IF(B17="Объём",1,B16),"")</f>
        <v/>
      </c>
    </row>
    <row r="22" spans="1:2" x14ac:dyDescent="0.25">
      <c r="A22" s="2" t="s">
        <v>51</v>
      </c>
      <c r="B22" s="9" t="str">
        <f>IF(COUNT(B20:B21)=2,B20*B21,"")</f>
        <v/>
      </c>
    </row>
    <row r="24" ht="28" customHeight="1" spans="1:7" x14ac:dyDescent="0.25">
      <c r="A24" s="2" t="s">
        <v>52</v>
      </c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7" ht="28" customHeight="1" spans="1:7" x14ac:dyDescent="0.25">
      <c r="A27" s="2" t="s">
        <v>53</v>
      </c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30" ht="26" customHeight="1" spans="1:7" x14ac:dyDescent="0.25">
      <c r="A30" s="2" t="s">
        <v>54</v>
      </c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</sheetData>
  <mergeCells count="4">
    <mergeCell ref="B16:D16"/>
    <mergeCell ref="A24:G25"/>
    <mergeCell ref="A27:G28"/>
    <mergeCell ref="A30:G31"/>
  </mergeCells>
  <conditionalFormatting sqref="B16:D16">
    <cfRule type="expression" dxfId="0" priority="1">
      <formula>ISTEXT(B16)</formula>
    </cfRule>
  </conditionalFormatting>
  <dataValidations count="3">
    <dataValidation type="list" allowBlank="1" showErrorMessage="1" errorTitle="Выберите значение из списка" sqref="B17">
      <formula1>"Объём,Кратность"</formula1>
    </dataValidation>
    <dataValidation type="whole" operator="greaterThanOrEqual" allowBlank="1" showErrorMessage="1" errorTitle="Проверьте исходное число" error="Введите неотрицательное число." sqref="B6:B9">
      <formula1>0</formula1>
    </dataValidation>
    <dataValidation type="decimal" operator="greaterThanOrEqual" allowBlank="1" showErrorMessage="1" errorTitle="Проверьте исходное число" error="Введите неотрицательное число." sqref="C8:C9">
      <formula1>0</formula1>
    </dataValidation>
  </dataValidations>
  <hyperlinks>
    <hyperlink ref="A30" r:id="rId1"/>
  </hyperlink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1"/>
  <sheetViews>
    <sheetView workbookViewId="0" showGridLines="0"/>
  </sheetViews>
  <sheetFormatPr defaultRowHeight="26" outlineLevelRow="0" outlineLevelCol="0" x14ac:dyDescent="55" customHeight="1"/>
  <cols>
    <col min="1" max="1" width="62" customWidth="1"/>
    <col min="2" max="2" width="44" customWidth="1"/>
    <col min="3" max="3" width="76" customWidth="1"/>
  </cols>
  <sheetData>
    <row r="2" ht="34" customHeight="1" spans="1:1" x14ac:dyDescent="0.25">
      <c r="A2" s="1" t="s">
        <v>55</v>
      </c>
    </row>
    <row r="5" ht="46" customHeight="1" spans="1:3" x14ac:dyDescent="0.25">
      <c r="A5" s="5" t="s">
        <v>56</v>
      </c>
      <c r="B5" s="5" t="s">
        <v>57</v>
      </c>
      <c r="C5" s="5" t="s">
        <v>58</v>
      </c>
    </row>
    <row r="6" ht="38" customHeight="1" spans="1:3" x14ac:dyDescent="0.25">
      <c r="A6" s="2" t="s">
        <v>59</v>
      </c>
      <c r="B6" s="11" t="str">
        <f>IF(AND('ВОР'!B10&lt;&gt;"",'ВОР'!C10&lt;&gt;"",COUNT('ВОР'!D10:G10)=4),"Размеры заполнены","Заполнить материал, способ и размеры")</f>
        <v>Заполнить материал, способ и размеры</v>
      </c>
      <c r="C6" s="3"/>
    </row>
    <row r="7" ht="38" customHeight="1" spans="1:3" x14ac:dyDescent="0.25">
      <c r="A7" s="2" t="s">
        <v>60</v>
      </c>
      <c r="B7" s="11" t="str">
        <f>IF(ISNUMBER('Расчёт резов'!F10),"Сверить с ППР","Заполнить все линии, включая нулевые")</f>
        <v>Заполнить все линии, включая нулевые</v>
      </c>
      <c r="C7" s="3"/>
    </row>
    <row r="8" ht="38" customHeight="1" spans="1:3" x14ac:dyDescent="0.25">
      <c r="A8" s="2" t="s">
        <v>61</v>
      </c>
      <c r="B8" s="11" t="str">
        <f>IF(COUNT('ВОР'!I10:L10)=4,"Геометрия рассчитана; сверить норму","Расчёт не завершён")</f>
        <v>Расчёт не завершён</v>
      </c>
      <c r="C8" s="3"/>
    </row>
    <row r="9" ht="38" customHeight="1" spans="1:3" x14ac:dyDescent="0.25">
      <c r="A9" s="2" t="s">
        <v>62</v>
      </c>
      <c r="B9" s="11" t="str">
        <f>IF(COUNT('Расчёт резов'!B19,'Расчёт резов'!B22,'Расчёт резов'!B16)=3,IF(ABS('Расчёт резов'!B22-'Расчёт резов'!B19*'Расчёт резов'!B16)&lt;0.000001,"Добавка согласована","Проверить объём и кратность"),"Проверить глубину и исходные данные")</f>
        <v>Проверить глубину и исходные данные</v>
      </c>
      <c r="C9" s="3"/>
    </row>
    <row r="10" ht="38" customHeight="1" spans="1:3" x14ac:dyDescent="0.25">
      <c r="A10" s="2" t="s">
        <v>63</v>
      </c>
      <c r="B10" s="3" t="s">
        <v>64</v>
      </c>
      <c r="C10" s="3"/>
    </row>
    <row r="11" ht="38" customHeight="1" spans="1:3" x14ac:dyDescent="0.25">
      <c r="A11" s="2" t="s">
        <v>65</v>
      </c>
      <c r="B11" s="3" t="s">
        <v>64</v>
      </c>
      <c r="C11" s="3"/>
    </row>
    <row r="12" ht="38" customHeight="1" spans="1:3" x14ac:dyDescent="0.25">
      <c r="A12" s="2" t="s">
        <v>66</v>
      </c>
      <c r="B12" s="3" t="s">
        <v>64</v>
      </c>
      <c r="C12" s="3"/>
    </row>
    <row r="13" ht="38" customHeight="1" spans="1:3" x14ac:dyDescent="0.25">
      <c r="A13" s="2" t="s">
        <v>67</v>
      </c>
      <c r="B13" s="3" t="s">
        <v>64</v>
      </c>
      <c r="C13" s="3"/>
    </row>
    <row r="14" ht="38" customHeight="1" spans="1:3" x14ac:dyDescent="0.25">
      <c r="A14" s="2" t="s">
        <v>68</v>
      </c>
      <c r="B14" s="3" t="s">
        <v>64</v>
      </c>
      <c r="C14" s="3"/>
    </row>
    <row r="15" ht="38" customHeight="1" spans="1:3" x14ac:dyDescent="0.25">
      <c r="A15" s="2" t="s">
        <v>69</v>
      </c>
      <c r="B15" s="3" t="s">
        <v>64</v>
      </c>
      <c r="C15" s="3"/>
    </row>
    <row r="16" ht="38" customHeight="1" spans="1:3" x14ac:dyDescent="0.25">
      <c r="A16" s="2" t="s">
        <v>70</v>
      </c>
      <c r="B16" s="3" t="s">
        <v>64</v>
      </c>
      <c r="C16" s="3"/>
    </row>
    <row r="18" ht="26" customHeight="1" spans="1:3" x14ac:dyDescent="0.25">
      <c r="A18" s="2" t="s">
        <v>71</v>
      </c>
      <c r="B18" s="2"/>
      <c r="C18" s="2"/>
    </row>
    <row r="19" spans="1:3" x14ac:dyDescent="0.25">
      <c r="A19" s="2"/>
      <c r="B19" s="2"/>
      <c r="C19" s="2"/>
    </row>
    <row r="21" spans="1:3" x14ac:dyDescent="0.25">
      <c r="A21" s="2" t="s">
        <v>72</v>
      </c>
      <c r="B21" s="2"/>
      <c r="C21" s="2"/>
    </row>
  </sheetData>
  <mergeCells count="2">
    <mergeCell ref="A18:C19"/>
    <mergeCell ref="A21:C21"/>
  </mergeCells>
  <conditionalFormatting sqref="B6:B16">
    <cfRule type="expression" dxfId="1" priority="1">
      <formula>LEFT(B6,8)="Проверить"</formula>
    </cfRule>
  </conditionalFormatting>
  <dataValidations count="1">
    <dataValidation type="list" allowBlank="1" showErrorMessage="1" errorTitle="Выберите значение из списка" sqref="B10:B16">
      <formula1>"Проверить,Подтверждено,Не требуется"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Расчёт резов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