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сходные данные" state="visible" r:id="rId4"/>
    <sheet sheetId="2" name="Сечения" state="visible" r:id="rId5"/>
    <sheet sheetId="3" name="Подбор" state="visible" r:id="rId6"/>
    <sheet sheetId="4" name="Расчёт" state="visible" r:id="rId7"/>
  </sheets>
  <definedNames>
    <definedName name="_xlnm.Print_Area" localSheetId="0">'Исходные данные'!$A1:$J45</definedName>
    <definedName name="_xlnm.Print_Area" localSheetId="1">'Сечения'!$A1:$H102</definedName>
    <definedName name="_xlnm.Print_Titles" localSheetId="1">'Сечения'!$1:$6</definedName>
    <definedName name="_xlnm.Print_Area" localSheetId="2">'Подбор'!$A1:$L15</definedName>
    <definedName name="_xlnm.Print_Area" localSheetId="3">'Расчёт'!$A1:$J29</definedName>
  </definedNames>
  <calcPr calcId="171027" fullCalcOnLoad="1"/>
</workbook>
</file>

<file path=xl/sharedStrings.xml><?xml version="1.0" encoding="utf-8"?>
<sst xmlns="http://schemas.openxmlformats.org/spreadsheetml/2006/main" count="856" uniqueCount="306">
  <si>
    <t>Рабочий перечень ПНР вентиляции</t>
  </si>
  <si>
    <t>Версия 1.0, 07.10.2026. Учебный пример двух вытяжных систем, объёмы условные.</t>
  </si>
  <si>
    <t>Объект</t>
  </si>
  <si>
    <t>Учебный объект: две вытяжные системы</t>
  </si>
  <si>
    <t>Заказчик</t>
  </si>
  <si>
    <t>Исполнитель</t>
  </si>
  <si>
    <t>Проект / программа ПНР</t>
  </si>
  <si>
    <t>Учебная схема; номера точек условные</t>
  </si>
  <si>
    <t>Лист-основание</t>
  </si>
  <si>
    <t>Дата составления</t>
  </si>
  <si>
    <t>База / редакция</t>
  </si>
  <si>
    <t>ГЭСНп ФСНБ-2022; для иллюстрации ФЕРп ФСНБ-2020</t>
  </si>
  <si>
    <t>Регион / территория</t>
  </si>
  <si>
    <t>Обычная территория (условие примера)</t>
  </si>
  <si>
    <t>Период расчёта</t>
  </si>
  <si>
    <t>Метод расчёта</t>
  </si>
  <si>
    <t>Ресурсные часы; отдельно базисная иллюстрация ФЕРп</t>
  </si>
  <si>
    <t>Комплекс / этап</t>
  </si>
  <si>
    <t>Полный комплекс ПНР</t>
  </si>
  <si>
    <t>Составил</t>
  </si>
  <si>
    <t>Проверил</t>
  </si>
  <si>
    <t>Согласовал перечень</t>
  </si>
  <si>
    <t>Марка</t>
  </si>
  <si>
    <t>Назначение</t>
  </si>
  <si>
    <t>Тип вентилятора</t>
  </si>
  <si>
    <t>Номер</t>
  </si>
  <si>
    <t>Число вентиляторов</t>
  </si>
  <si>
    <t>Другие агрегаты</t>
  </si>
  <si>
    <t>Число сетей</t>
  </si>
  <si>
    <t>Условия</t>
  </si>
  <si>
    <t>Сечения сети</t>
  </si>
  <si>
    <t>Основная норма сети</t>
  </si>
  <si>
    <t>В1</t>
  </si>
  <si>
    <t>Вытяжная</t>
  </si>
  <si>
    <t>Радиальный</t>
  </si>
  <si>
    <t>Нет</t>
  </si>
  <si>
    <t>Обычные; есть регулировочные устройства</t>
  </si>
  <si>
    <t>В2</t>
  </si>
  <si>
    <t>Одна строка исходных данных описывает одну независимую сеть. Иные агрегаты и типы вентиляторов добавьте отдельными обоснованными строками.</t>
  </si>
  <si>
    <t>Сечения оборудования не включайте в число сечений сети. Номера точек и ссылки на схемы в примере условные, измеренные расходы не заданы.</t>
  </si>
  <si>
    <t>НР от ФОТ</t>
  </si>
  <si>
    <t>ПНР: 74% обычная территория; 75% приравненные местности; 78% районы Крайнего Севера.</t>
  </si>
  <si>
    <t>СП от ФОТ</t>
  </si>
  <si>
    <t>ПНР, кроме технологического оборудования АЭС: 36%. Для полного комплекса и подтверждённого вида работ.</t>
  </si>
  <si>
    <t>Коэффициенты условий, распределение этапов, текущие тарифы и индексы проверяют отдельно. Этот файл не рассчитывает текущую стоимость.</t>
  </si>
  <si>
    <t>От сечений</t>
  </si>
  <si>
    <t>Шифр</t>
  </si>
  <si>
    <t>Наименование нормы</t>
  </si>
  <si>
    <t>03-01-022-01</t>
  </si>
  <si>
    <t>Сеть систем вентиляции и кондиционирования воздуха при количестве сечений: до 5</t>
  </si>
  <si>
    <t>03-01-022-02</t>
  </si>
  <si>
    <t>Сеть систем вентиляции и кондиционирования воздуха при количестве сечений: до 10</t>
  </si>
  <si>
    <t>03-01-022-03</t>
  </si>
  <si>
    <t>Сеть систем вентиляции и кондиционирования воздуха при количестве сечений: до 15</t>
  </si>
  <si>
    <t>03-01-022-04</t>
  </si>
  <si>
    <t>Сеть систем вентиляции и кондиционирования воздуха при количестве сечений: до 20</t>
  </si>
  <si>
    <t>03-01-022-05</t>
  </si>
  <si>
    <t>Сеть систем вентиляции и кондиционирования воздуха при количестве сечений: до 30</t>
  </si>
  <si>
    <t>03-01-022-06</t>
  </si>
  <si>
    <t>Сеть систем вентиляции и кондиционирования воздуха при количестве сечений: до 50</t>
  </si>
  <si>
    <t>03-01-022-07</t>
  </si>
  <si>
    <t>Сеть систем вентиляции и кондиционирования воздуха при количестве сечений: до 75</t>
  </si>
  <si>
    <t>Основание: ГЭСНп, сборник 3, пункты 1.3.17 и 1.3.18; таблица 03-01-022.</t>
  </si>
  <si>
    <t>https://fgiscs.minstroyrf.ru/api/FrsnDocument/DocDataByGuid/2016e18d-4005-4505-8c7b-65025821f7e0</t>
  </si>
  <si>
    <t>Основание НР: Методика 812/пр, строка 83. Основание СП: Методика 774/пр, строка 83.</t>
  </si>
  <si>
    <t>https://fgiscs.minstroyrf.ru/api/FrsnDocument/DocDataByGuid/44f562bc-1b1f-4f25-9dbc-96814fe71da9</t>
  </si>
  <si>
    <t>https://fgiscs.minstroyrf.ru/api/FrsnDocument/DocDataByGuid/46c3d291-86bc-46bf-9d12-3d81c5deb20b</t>
  </si>
  <si>
    <t>Марка системы</t>
  </si>
  <si>
    <t>Номер точки</t>
  </si>
  <si>
    <t>Место на схеме</t>
  </si>
  <si>
    <t>Тип точки</t>
  </si>
  <si>
    <t>Включить в сеть</t>
  </si>
  <si>
    <t>Примечание</t>
  </si>
  <si>
    <t>Повтор номера</t>
  </si>
  <si>
    <t>Т001</t>
  </si>
  <si>
    <t>Условная точка сети 1</t>
  </si>
  <si>
    <t>Учебная схема</t>
  </si>
  <si>
    <t>Сеть</t>
  </si>
  <si>
    <t>Да</t>
  </si>
  <si>
    <t>Расчётное сечение</t>
  </si>
  <si>
    <t>Т002</t>
  </si>
  <si>
    <t>Условная точка сети 2</t>
  </si>
  <si>
    <t>Т003</t>
  </si>
  <si>
    <t>Условная точка сети 3</t>
  </si>
  <si>
    <t>Т004</t>
  </si>
  <si>
    <t>Условная точка сети 4</t>
  </si>
  <si>
    <t>Т005</t>
  </si>
  <si>
    <t>Условная точка сети 5</t>
  </si>
  <si>
    <t>Т006</t>
  </si>
  <si>
    <t>Условная точка сети 6</t>
  </si>
  <si>
    <t>Т007</t>
  </si>
  <si>
    <t>Условная точка сети 7</t>
  </si>
  <si>
    <t>Т008</t>
  </si>
  <si>
    <t>Условная точка сети 8</t>
  </si>
  <si>
    <t>Т009</t>
  </si>
  <si>
    <t>Условная точка сети 9</t>
  </si>
  <si>
    <t>Т010</t>
  </si>
  <si>
    <t>Условная точка сети 10</t>
  </si>
  <si>
    <t>Т011</t>
  </si>
  <si>
    <t>Условная точка сети 11</t>
  </si>
  <si>
    <t>Т012</t>
  </si>
  <si>
    <t>Условная точка сети 12</t>
  </si>
  <si>
    <t>О001</t>
  </si>
  <si>
    <t>До вентилятора</t>
  </si>
  <si>
    <t>Оборудование</t>
  </si>
  <si>
    <t>Учтено нормой вентилятора</t>
  </si>
  <si>
    <t>О002</t>
  </si>
  <si>
    <t>После вентилятора</t>
  </si>
  <si>
    <t>Т013</t>
  </si>
  <si>
    <t>Условная точка сети 13</t>
  </si>
  <si>
    <t>Т014</t>
  </si>
  <si>
    <t>Условная точка сети 14</t>
  </si>
  <si>
    <t>Т015</t>
  </si>
  <si>
    <t>Условная точка сети 15</t>
  </si>
  <si>
    <t>Т016</t>
  </si>
  <si>
    <t>Условная точка сети 16</t>
  </si>
  <si>
    <t>Т017</t>
  </si>
  <si>
    <t>Условная точка сети 17</t>
  </si>
  <si>
    <t>Т018</t>
  </si>
  <si>
    <t>Условная точка сети 18</t>
  </si>
  <si>
    <t>Т019</t>
  </si>
  <si>
    <t>Условная точка сети 19</t>
  </si>
  <si>
    <t>Т020</t>
  </si>
  <si>
    <t>Условная точка сети 20</t>
  </si>
  <si>
    <t>Т021</t>
  </si>
  <si>
    <t>Условная точка сети 21</t>
  </si>
  <si>
    <t>Т022</t>
  </si>
  <si>
    <t>Условная точка сети 22</t>
  </si>
  <si>
    <t>Т023</t>
  </si>
  <si>
    <t>Условная точка сети 23</t>
  </si>
  <si>
    <t>Т024</t>
  </si>
  <si>
    <t>Условная точка сети 24</t>
  </si>
  <si>
    <t>Т025</t>
  </si>
  <si>
    <t>Условная точка сети 25</t>
  </si>
  <si>
    <t>Т026</t>
  </si>
  <si>
    <t>Условная точка сети 26</t>
  </si>
  <si>
    <t>Т027</t>
  </si>
  <si>
    <t>Условная точка сети 27</t>
  </si>
  <si>
    <t>Т028</t>
  </si>
  <si>
    <t>Условная точка сети 28</t>
  </si>
  <si>
    <t>Т029</t>
  </si>
  <si>
    <t>Условная точка сети 29</t>
  </si>
  <si>
    <t>Т030</t>
  </si>
  <si>
    <t>Условная точка сети 30</t>
  </si>
  <si>
    <t>Т031</t>
  </si>
  <si>
    <t>Условная точка сети 31</t>
  </si>
  <si>
    <t>Т032</t>
  </si>
  <si>
    <t>Условная точка сети 32</t>
  </si>
  <si>
    <t>Т033</t>
  </si>
  <si>
    <t>Условная точка сети 33</t>
  </si>
  <si>
    <t>Т034</t>
  </si>
  <si>
    <t>Условная точка сети 34</t>
  </si>
  <si>
    <t>Т035</t>
  </si>
  <si>
    <t>Условная точка сети 35</t>
  </si>
  <si>
    <t>Т036</t>
  </si>
  <si>
    <t>Условная точка сети 36</t>
  </si>
  <si>
    <t>Т037</t>
  </si>
  <si>
    <t>Условная точка сети 37</t>
  </si>
  <si>
    <t>Т038</t>
  </si>
  <si>
    <t>Условная точка сети 38</t>
  </si>
  <si>
    <t>Т039</t>
  </si>
  <si>
    <t>Условная точка сети 39</t>
  </si>
  <si>
    <t>Т040</t>
  </si>
  <si>
    <t>Условная точка сети 40</t>
  </si>
  <si>
    <t>Т041</t>
  </si>
  <si>
    <t>Условная точка сети 41</t>
  </si>
  <si>
    <t>Т042</t>
  </si>
  <si>
    <t>Условная точка сети 42</t>
  </si>
  <si>
    <t>Т043</t>
  </si>
  <si>
    <t>Условная точка сети 43</t>
  </si>
  <si>
    <t>Т044</t>
  </si>
  <si>
    <t>Условная точка сети 44</t>
  </si>
  <si>
    <t>Т045</t>
  </si>
  <si>
    <t>Условная точка сети 45</t>
  </si>
  <si>
    <t>Т046</t>
  </si>
  <si>
    <t>Условная точка сети 46</t>
  </si>
  <si>
    <t>Т047</t>
  </si>
  <si>
    <t>Условная точка сети 47</t>
  </si>
  <si>
    <t>Т048</t>
  </si>
  <si>
    <t>Условная точка сети 48</t>
  </si>
  <si>
    <t>Т049</t>
  </si>
  <si>
    <t>Условная точка сети 49</t>
  </si>
  <si>
    <t>Т050</t>
  </si>
  <si>
    <t>Условная точка сети 50</t>
  </si>
  <si>
    <t>Т051</t>
  </si>
  <si>
    <t>Условная точка сети 51</t>
  </si>
  <si>
    <t>Т052</t>
  </si>
  <si>
    <t>Условная точка сети 52</t>
  </si>
  <si>
    <t>Т053</t>
  </si>
  <si>
    <t>Условная точка сети 53</t>
  </si>
  <si>
    <t>Т054</t>
  </si>
  <si>
    <t>Условная точка сети 54</t>
  </si>
  <si>
    <t>Т055</t>
  </si>
  <si>
    <t>Условная точка сети 55</t>
  </si>
  <si>
    <t>Т056</t>
  </si>
  <si>
    <t>Условная точка сети 56</t>
  </si>
  <si>
    <t>Т057</t>
  </si>
  <si>
    <t>Условная точка сети 57</t>
  </si>
  <si>
    <t>Т058</t>
  </si>
  <si>
    <t>Условная точка сети 58</t>
  </si>
  <si>
    <t>Т059</t>
  </si>
  <si>
    <t>Условная точка сети 59</t>
  </si>
  <si>
    <t>Т060</t>
  </si>
  <si>
    <t>Условная точка сети 60</t>
  </si>
  <si>
    <t>Т061</t>
  </si>
  <si>
    <t>Условная точка сети 61</t>
  </si>
  <si>
    <t>Т062</t>
  </si>
  <si>
    <t>Условная точка сети 62</t>
  </si>
  <si>
    <t>Т063</t>
  </si>
  <si>
    <t>Условная точка сети 63</t>
  </si>
  <si>
    <t>Т064</t>
  </si>
  <si>
    <t>Условная точка сети 64</t>
  </si>
  <si>
    <t>Т065</t>
  </si>
  <si>
    <t>Условная точка сети 65</t>
  </si>
  <si>
    <t>Т066</t>
  </si>
  <si>
    <t>Условная точка сети 66</t>
  </si>
  <si>
    <t>Т067</t>
  </si>
  <si>
    <t>Условная точка сети 67</t>
  </si>
  <si>
    <t>Т068</t>
  </si>
  <si>
    <t>Условная точка сети 68</t>
  </si>
  <si>
    <t>Т069</t>
  </si>
  <si>
    <t>Условная точка сети 69</t>
  </si>
  <si>
    <t>Т070</t>
  </si>
  <si>
    <t>Условная точка сети 70</t>
  </si>
  <si>
    <t>Т071</t>
  </si>
  <si>
    <t>Условная точка сети 71</t>
  </si>
  <si>
    <t>Т072</t>
  </si>
  <si>
    <t>Условная точка сети 72</t>
  </si>
  <si>
    <t>Т073</t>
  </si>
  <si>
    <t>Условная точка сети 73</t>
  </si>
  <si>
    <t>Т074</t>
  </si>
  <si>
    <t>Условная точка сети 74</t>
  </si>
  <si>
    <t>Т075</t>
  </si>
  <si>
    <t>Условная точка сети 75</t>
  </si>
  <si>
    <t>Т076</t>
  </si>
  <si>
    <t>Условная точка сети 76</t>
  </si>
  <si>
    <t>Т077</t>
  </si>
  <si>
    <t>Условная точка сети 77</t>
  </si>
  <si>
    <t>Т078</t>
  </si>
  <si>
    <t>Условная точка сети 78</t>
  </si>
  <si>
    <t>Т079</t>
  </si>
  <si>
    <t>Условная точка сети 79</t>
  </si>
  <si>
    <t>Т080</t>
  </si>
  <si>
    <t>Условная точка сети 80</t>
  </si>
  <si>
    <t>№</t>
  </si>
  <si>
    <t>Система</t>
  </si>
  <si>
    <t>Работа</t>
  </si>
  <si>
    <t>База</t>
  </si>
  <si>
    <t>Точное наименование</t>
  </si>
  <si>
    <t>Измеритель</t>
  </si>
  <si>
    <t>Фактическое количество</t>
  </si>
  <si>
    <t>Количество нормы</t>
  </si>
  <si>
    <t>Обоснование</t>
  </si>
  <si>
    <t>Включено / отдельно</t>
  </si>
  <si>
    <t>Проверил сметчик</t>
  </si>
  <si>
    <t>Вентиляторы</t>
  </si>
  <si>
    <t>ГЭСНп ФСНБ-2022</t>
  </si>
  <si>
    <t>Тип радиальный / диаметральный / крышный, номер до 5; проверить оба вентилятора.</t>
  </si>
  <si>
    <t>Оборудование; сечения до и после не включены в сеть.</t>
  </si>
  <si>
    <t>Основная сеть</t>
  </si>
  <si>
    <t>Количество сечений из реестра В1; одна независимая сеть.</t>
  </si>
  <si>
    <t>Сеть без сечений оборудования; состав по таблице и общим положениям.</t>
  </si>
  <si>
    <t>Количество сечений из реестра В2; одна независимая сеть.</t>
  </si>
  <si>
    <t>Добавка сверх 75</t>
  </si>
  <si>
    <t>За каждое сечение В2 сверх 75; количество = число сечений минус 75.</t>
  </si>
  <si>
    <t>Резерв: добавка В1</t>
  </si>
  <si>
    <t>Заполняется при числе сечений В1 больше 75; количество = число сечений минус 75.</t>
  </si>
  <si>
    <t>В примере четыре действующие строки. Пятая строка зарезервирована для добавки В1, если её число сечений превысит 75.</t>
  </si>
  <si>
    <t>Фактические сечения характеризуют выбор нормы; количество основных сетей берётся из исходных данных. Добавка не означает новые сети.</t>
  </si>
  <si>
    <t>Для другой комплектации, разных типов вентиляторов или большего числа систем перечень дополняет и проверяет сметчик.</t>
  </si>
  <si>
    <t>Шифр ГЭСНп</t>
  </si>
  <si>
    <t>Рабочий 6 разряда, чел.-ч</t>
  </si>
  <si>
    <t>Техник первой категории, чел.-ч</t>
  </si>
  <si>
    <t>Инженер первой категории, чел.-ч</t>
  </si>
  <si>
    <t>Инженер второй категории, чел.-ч</t>
  </si>
  <si>
    <t>Ведущий инженер, чел.-ч</t>
  </si>
  <si>
    <t>Итого, чел.-ч</t>
  </si>
  <si>
    <t>Всего, чел.-ч</t>
  </si>
  <si>
    <t>Учебная иллюстрация ФЕРп ФСНБ-2020, базисный уровень 2001 г. Полный комплекс, без коэффициентов условий.</t>
  </si>
  <si>
    <t>Прямые затраты выбранных строк состоят только из оплаты труда; ФОТ = ПЗ. Ниже начисления округляются по каждой строке.</t>
  </si>
  <si>
    <t>Шифр ФЕРп</t>
  </si>
  <si>
    <t>Цена на единицу, руб.</t>
  </si>
  <si>
    <t>ПЗ, руб.</t>
  </si>
  <si>
    <t>ФОТ, руб.</t>
  </si>
  <si>
    <t>НР, руб.</t>
  </si>
  <si>
    <t>СП, руб.</t>
  </si>
  <si>
    <t>Сумма, руб.</t>
  </si>
  <si>
    <t>Всего, руб.</t>
  </si>
  <si>
    <t>Сумма выбранных ПНР с НР и СП, до иных затрат и налогов. ГЭСНп и ФЕРп не складывают в один денежный итог.</t>
  </si>
  <si>
    <t>Базисный уровень 2001 года. Текущая стоимость: регион, период, метод, тарифы труда и применимые индексы заполняются и проверяются отдельно.</t>
  </si>
  <si>
    <t>Показаны только строки с исходными данными. Пропуски объёмов и ставок НР/СП необходимо устранить перед передачей расчёта.</t>
  </si>
  <si>
    <t>Название нормы</t>
  </si>
  <si>
    <t>Рабочий 6 разряда</t>
  </si>
  <si>
    <t>Техник первой категории</t>
  </si>
  <si>
    <t>Инженер первой категории</t>
  </si>
  <si>
    <t>Инженер второй категории</t>
  </si>
  <si>
    <t>Ведущий инженер</t>
  </si>
  <si>
    <t>Чел.-ч на единицу</t>
  </si>
  <si>
    <t>ФЕРп, базисная цена 2001 г.</t>
  </si>
  <si>
    <t>03-01-002-13</t>
  </si>
  <si>
    <t>Вентилятор радиальный (центробежный), диаметральный или крышный: до № 5</t>
  </si>
  <si>
    <t>шт</t>
  </si>
  <si>
    <t>сеть</t>
  </si>
  <si>
    <t>03-01-022-08</t>
  </si>
  <si>
    <t>За каждое дополнительное сечение в сети свыше 75 добавлять к норме 03-01-022-07</t>
  </si>
  <si>
    <t>Нормативные исходные данные: ГЭСНп ФСНБ-2022, таблицы 03-01-002 и 03-01-022; базисные аналоги ФЕРп ФСНБ-2020.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</si>
</sst>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6" x14ac:knownFonts="1">
    <font>
      <color theme="1"/>
      <family val="2"/>
      <scheme val="minor"/>
      <sz val="11"/>
      <name val="Calibri"/>
    </font>
    <font>
      <b/>
      <color rgb="FF51352B"/>
      <sz val="14"/>
      <name val="Arial"/>
    </font>
    <font>
      <i/>
      <sz val="10"/>
      <name val="Arial"/>
    </font>
    <font>
      <color rgb="FF222222"/>
      <sz val="10"/>
      <name val="Arial"/>
    </font>
    <font>
      <b/>
      <color rgb="FFFFFFFF"/>
      <sz val="10"/>
      <name val="Arial"/>
    </font>
    <font>
      <b/>
      <color rgb="FF51352B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D2"/>
      </patternFill>
    </fill>
    <fill>
      <patternFill patternType="solid">
        <fgColor rgb="FF51352B"/>
      </patternFill>
    </fill>
  </fills>
  <borders count="2">
    <border>
      <left/>
      <right/>
      <top/>
      <bottom/>
      <diagonal/>
    </border>
    <border>
      <left/>
      <right/>
      <top style="thin">
        <color rgb="FF51352B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9" fontId="3" fillId="2" borderId="0" xfId="0" applyNumberFormat="1" applyFont="1" applyFill="1" applyAlignment="1">
      <alignment horizontal="right" vertical="center" wrapText="1"/>
    </xf>
    <xf numFmtId="0" fontId="0" fillId="2" borderId="0" xfId="0" applyFill="1"/>
    <xf numFmtId="4" fontId="3" fillId="0" borderId="0" xfId="0" applyNumberFormat="1" applyFont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4" fontId="0" fillId="0" borderId="0" xfId="0" applyNumberFormat="1"/>
    <xf numFmtId="4" fontId="5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1">
    <dxf>
      <font>
        <color rgb="FF9C0006"/>
      </font>
      <fill>
        <patternFill patternType="solid">
          <bgColor rgb="FFFFDFD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45"/>
  <sheetViews>
    <sheetView workbookViewId="0" showGridLines="0"/>
  </sheetViews>
  <sheetFormatPr defaultRowHeight="25" outlineLevelRow="0" outlineLevelCol="0" x14ac:dyDescent="55" customHeight="1"/>
  <cols>
    <col min="1" max="1" width="17" customWidth="1"/>
    <col min="2" max="2" width="24" customWidth="1"/>
    <col min="3" max="3" width="26" customWidth="1"/>
    <col min="4" max="5" width="13" customWidth="1"/>
    <col min="6" max="6" width="24" customWidth="1"/>
    <col min="7" max="7" width="12" customWidth="1"/>
    <col min="8" max="8" width="25" customWidth="1"/>
    <col min="9" max="9" width="14" customWidth="1"/>
    <col min="10" max="10" width="24" customWidth="1"/>
  </cols>
  <sheetData>
    <row r="2" ht="29" customHeight="1" spans="1:1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ht="25" customHeight="1" spans="1:10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</row>
    <row r="5" spans="1:10" x14ac:dyDescent="0.25">
      <c r="A5" s="3" t="s">
        <v>2</v>
      </c>
      <c r="B5" s="3"/>
      <c r="C5" s="4" t="s">
        <v>3</v>
      </c>
      <c r="D5" s="4"/>
      <c r="E5" s="4"/>
      <c r="F5" s="4"/>
      <c r="G5" s="4"/>
      <c r="H5" s="4"/>
      <c r="I5" s="4"/>
      <c r="J5" s="4"/>
    </row>
    <row r="6" spans="1:10" x14ac:dyDescent="0.25">
      <c r="A6" s="3" t="s">
        <v>4</v>
      </c>
      <c r="B6" s="3"/>
      <c r="C6" s="4"/>
      <c r="D6" s="4"/>
      <c r="E6" s="4"/>
      <c r="F6" s="4"/>
      <c r="G6" s="4"/>
      <c r="H6" s="4"/>
      <c r="I6" s="4"/>
      <c r="J6" s="4"/>
    </row>
    <row r="7" spans="1:10" x14ac:dyDescent="0.25">
      <c r="A7" s="3" t="s">
        <v>5</v>
      </c>
      <c r="B7" s="3"/>
      <c r="C7" s="4"/>
      <c r="D7" s="4"/>
      <c r="E7" s="4"/>
      <c r="F7" s="4"/>
      <c r="G7" s="4"/>
      <c r="H7" s="4"/>
      <c r="I7" s="4"/>
      <c r="J7" s="4"/>
    </row>
    <row r="8" spans="1:10" x14ac:dyDescent="0.25">
      <c r="A8" s="3" t="s">
        <v>6</v>
      </c>
      <c r="B8" s="3"/>
      <c r="C8" s="4" t="s">
        <v>7</v>
      </c>
      <c r="D8" s="4"/>
      <c r="E8" s="4"/>
      <c r="F8" s="4"/>
      <c r="G8" s="4"/>
      <c r="H8" s="4"/>
      <c r="I8" s="4"/>
      <c r="J8" s="4"/>
    </row>
    <row r="9" spans="1:10" x14ac:dyDescent="0.25">
      <c r="A9" s="3" t="s">
        <v>8</v>
      </c>
      <c r="B9" s="3"/>
      <c r="C9" s="4"/>
      <c r="D9" s="4"/>
      <c r="E9" s="4"/>
      <c r="F9" s="4"/>
      <c r="G9" s="4"/>
      <c r="H9" s="4"/>
      <c r="I9" s="4"/>
      <c r="J9" s="4"/>
    </row>
    <row r="10" spans="1:10" x14ac:dyDescent="0.25">
      <c r="A10" s="3" t="s">
        <v>9</v>
      </c>
      <c r="B10" s="3"/>
      <c r="C10" s="5">
        <v>46302</v>
      </c>
      <c r="D10" s="5"/>
      <c r="E10" s="5"/>
      <c r="F10" s="5"/>
      <c r="G10" s="5"/>
      <c r="H10" s="5"/>
      <c r="I10" s="5"/>
      <c r="J10" s="5"/>
    </row>
    <row r="11" spans="1:10" x14ac:dyDescent="0.25">
      <c r="A11" s="3" t="s">
        <v>10</v>
      </c>
      <c r="B11" s="3"/>
      <c r="C11" s="4" t="s">
        <v>11</v>
      </c>
      <c r="D11" s="4"/>
      <c r="E11" s="4"/>
      <c r="F11" s="4"/>
      <c r="G11" s="4"/>
      <c r="H11" s="4"/>
      <c r="I11" s="4"/>
      <c r="J11" s="4"/>
    </row>
    <row r="12" spans="1:10" x14ac:dyDescent="0.25">
      <c r="A12" s="3" t="s">
        <v>12</v>
      </c>
      <c r="B12" s="3"/>
      <c r="C12" s="4" t="s">
        <v>13</v>
      </c>
      <c r="D12" s="4"/>
      <c r="E12" s="4"/>
      <c r="F12" s="4"/>
      <c r="G12" s="4"/>
      <c r="H12" s="4"/>
      <c r="I12" s="4"/>
      <c r="J12" s="4"/>
    </row>
    <row r="13" spans="1:10" x14ac:dyDescent="0.25">
      <c r="A13" s="3" t="s">
        <v>14</v>
      </c>
      <c r="B13" s="3"/>
      <c r="C13" s="4"/>
      <c r="D13" s="4"/>
      <c r="E13" s="4"/>
      <c r="F13" s="4"/>
      <c r="G13" s="4"/>
      <c r="H13" s="4"/>
      <c r="I13" s="4"/>
      <c r="J13" s="4"/>
    </row>
    <row r="14" spans="1:10" x14ac:dyDescent="0.25">
      <c r="A14" s="3" t="s">
        <v>15</v>
      </c>
      <c r="B14" s="3"/>
      <c r="C14" s="4" t="s">
        <v>16</v>
      </c>
      <c r="D14" s="4"/>
      <c r="E14" s="4"/>
      <c r="F14" s="4"/>
      <c r="G14" s="4"/>
      <c r="H14" s="4"/>
      <c r="I14" s="4"/>
      <c r="J14" s="4"/>
    </row>
    <row r="15" spans="1:10" x14ac:dyDescent="0.25">
      <c r="A15" s="3" t="s">
        <v>17</v>
      </c>
      <c r="B15" s="3"/>
      <c r="C15" s="4" t="s">
        <v>18</v>
      </c>
      <c r="D15" s="4"/>
      <c r="E15" s="4"/>
      <c r="F15" s="4"/>
      <c r="G15" s="4"/>
      <c r="H15" s="4"/>
      <c r="I15" s="4"/>
      <c r="J15" s="4"/>
    </row>
    <row r="16" spans="1:10" x14ac:dyDescent="0.25">
      <c r="A16" s="3" t="s">
        <v>19</v>
      </c>
      <c r="B16" s="3"/>
      <c r="C16" s="4"/>
      <c r="D16" s="4"/>
      <c r="E16" s="4"/>
      <c r="F16" s="4"/>
      <c r="G16" s="4"/>
      <c r="H16" s="4"/>
      <c r="I16" s="4"/>
      <c r="J16" s="4"/>
    </row>
    <row r="17" spans="1:10" x14ac:dyDescent="0.25">
      <c r="A17" s="3" t="s">
        <v>20</v>
      </c>
      <c r="B17" s="3"/>
      <c r="C17" s="4"/>
      <c r="D17" s="4"/>
      <c r="E17" s="4"/>
      <c r="F17" s="4"/>
      <c r="G17" s="4"/>
      <c r="H17" s="4"/>
      <c r="I17" s="4"/>
      <c r="J17" s="4"/>
    </row>
    <row r="18" spans="1:10" x14ac:dyDescent="0.25">
      <c r="A18" s="3" t="s">
        <v>21</v>
      </c>
      <c r="B18" s="3"/>
      <c r="C18" s="4"/>
      <c r="D18" s="4"/>
      <c r="E18" s="4"/>
      <c r="F18" s="4"/>
      <c r="G18" s="4"/>
      <c r="H18" s="4"/>
      <c r="I18" s="4"/>
      <c r="J18" s="4"/>
    </row>
    <row r="20" ht="42" customHeight="1" spans="1:10" x14ac:dyDescent="0.25">
      <c r="A20" s="6" t="s">
        <v>22</v>
      </c>
      <c r="B20" s="6" t="s">
        <v>23</v>
      </c>
      <c r="C20" s="6" t="s">
        <v>24</v>
      </c>
      <c r="D20" s="6" t="s">
        <v>25</v>
      </c>
      <c r="E20" s="6" t="s">
        <v>26</v>
      </c>
      <c r="F20" s="6" t="s">
        <v>27</v>
      </c>
      <c r="G20" s="6" t="s">
        <v>28</v>
      </c>
      <c r="H20" s="6" t="s">
        <v>29</v>
      </c>
      <c r="I20" s="6" t="s">
        <v>30</v>
      </c>
      <c r="J20" s="6" t="s">
        <v>31</v>
      </c>
    </row>
    <row r="21" ht="65" customHeight="1" spans="1:10" x14ac:dyDescent="0.25">
      <c r="A21" s="4" t="s">
        <v>32</v>
      </c>
      <c r="B21" s="4" t="s">
        <v>33</v>
      </c>
      <c r="C21" s="4" t="s">
        <v>34</v>
      </c>
      <c r="D21" s="7">
        <v>4</v>
      </c>
      <c r="E21" s="7">
        <v>1</v>
      </c>
      <c r="F21" s="4" t="s">
        <v>35</v>
      </c>
      <c r="G21" s="7">
        <v>1</v>
      </c>
      <c r="H21" s="4" t="s">
        <v>36</v>
      </c>
      <c r="I21" s="8">
        <f>IF(A21="",0,COUNTIFS('Сечения'!$A$7:$A$206,A21,'Сечения'!$E$7:$E$206,"Сеть",'Сечения'!$F$7:$F$206,"Да"))</f>
        <v>12</v>
      </c>
      <c r="J21" s="8" t="str">
        <f>IF(I21=0,"нужны исходные данные",VLOOKUP(MIN(I21,75),$A$33:$C$39,2,TRUE))</f>
        <v>03-01-022-03</v>
      </c>
    </row>
    <row r="22" ht="65" customHeight="1" spans="1:10" x14ac:dyDescent="0.25">
      <c r="A22" s="4" t="s">
        <v>37</v>
      </c>
      <c r="B22" s="4" t="s">
        <v>33</v>
      </c>
      <c r="C22" s="4" t="s">
        <v>34</v>
      </c>
      <c r="D22" s="7">
        <v>4</v>
      </c>
      <c r="E22" s="7">
        <v>1</v>
      </c>
      <c r="F22" s="4" t="s">
        <v>35</v>
      </c>
      <c r="G22" s="7">
        <v>1</v>
      </c>
      <c r="H22" s="4" t="s">
        <v>36</v>
      </c>
      <c r="I22" s="8">
        <f>IF(A22="",0,COUNTIFS('Сечения'!$A$7:$A$206,A22,'Сечения'!$E$7:$E$206,"Сеть",'Сечения'!$F$7:$F$206,"Да"))</f>
        <v>80</v>
      </c>
      <c r="J22" s="8" t="str">
        <f>IF(I22=0,"нужны исходные данные",VLOOKUP(MIN(I22,75),$A$33:$C$39,2,TRUE))</f>
        <v>03-01-022-07</v>
      </c>
    </row>
    <row r="24" ht="32" customHeight="1" spans="1:10" x14ac:dyDescent="0.25">
      <c r="A24" s="3" t="s">
        <v>38</v>
      </c>
      <c r="B24" s="3"/>
      <c r="C24" s="3"/>
      <c r="D24" s="3"/>
      <c r="E24" s="3"/>
      <c r="F24" s="3"/>
      <c r="G24" s="3"/>
      <c r="H24" s="3"/>
      <c r="I24" s="3"/>
      <c r="J24" s="3"/>
    </row>
    <row r="25" ht="32" customHeight="1" spans="1:10" x14ac:dyDescent="0.25">
      <c r="A25" s="3" t="s">
        <v>39</v>
      </c>
      <c r="B25" s="3"/>
      <c r="C25" s="3"/>
      <c r="D25" s="3"/>
      <c r="E25" s="3"/>
      <c r="F25" s="3"/>
      <c r="G25" s="3"/>
      <c r="H25" s="3"/>
      <c r="I25" s="3"/>
      <c r="J25" s="3"/>
    </row>
    <row r="27" spans="1:10" x14ac:dyDescent="0.25">
      <c r="A27" s="3" t="s">
        <v>40</v>
      </c>
      <c r="B27" s="9">
        <v>0.74</v>
      </c>
      <c r="C27" s="3" t="s">
        <v>41</v>
      </c>
      <c r="D27" s="3"/>
      <c r="E27" s="3"/>
      <c r="F27" s="3"/>
      <c r="G27" s="3"/>
      <c r="H27" s="3"/>
      <c r="I27" s="3"/>
      <c r="J27" s="3"/>
    </row>
    <row r="28" spans="1:10" x14ac:dyDescent="0.25">
      <c r="A28" s="3" t="s">
        <v>42</v>
      </c>
      <c r="B28" s="9">
        <v>0.36</v>
      </c>
      <c r="C28" s="3" t="s">
        <v>43</v>
      </c>
      <c r="D28" s="3"/>
      <c r="E28" s="3"/>
      <c r="F28" s="3"/>
      <c r="G28" s="3"/>
      <c r="H28" s="3"/>
      <c r="I28" s="3"/>
      <c r="J28" s="3"/>
    </row>
    <row r="30" ht="32" customHeight="1" spans="1:10" x14ac:dyDescent="0.25">
      <c r="A30" s="3" t="s">
        <v>44</v>
      </c>
      <c r="B30" s="3"/>
      <c r="C30" s="3"/>
      <c r="D30" s="3"/>
      <c r="E30" s="3"/>
      <c r="F30" s="3"/>
      <c r="G30" s="3"/>
      <c r="H30" s="3"/>
      <c r="I30" s="3"/>
      <c r="J30" s="3"/>
    </row>
    <row r="32" ht="42" customHeight="1" spans="1:3" x14ac:dyDescent="0.25">
      <c r="A32" s="6" t="s">
        <v>45</v>
      </c>
      <c r="B32" s="6" t="s">
        <v>46</v>
      </c>
      <c r="C32" s="6" t="s">
        <v>47</v>
      </c>
    </row>
    <row r="33" spans="1:10" x14ac:dyDescent="0.25">
      <c r="A33" s="8">
        <v>1</v>
      </c>
      <c r="B33" s="3" t="s">
        <v>48</v>
      </c>
      <c r="C33" s="3" t="s">
        <v>49</v>
      </c>
      <c r="D33" s="3"/>
      <c r="E33" s="3"/>
      <c r="F33" s="3"/>
      <c r="G33" s="3"/>
      <c r="H33" s="3"/>
      <c r="I33" s="3"/>
      <c r="J33" s="3"/>
    </row>
    <row r="34" spans="1:10" x14ac:dyDescent="0.25">
      <c r="A34" s="8">
        <v>6</v>
      </c>
      <c r="B34" s="3" t="s">
        <v>50</v>
      </c>
      <c r="C34" s="3" t="s">
        <v>51</v>
      </c>
      <c r="D34" s="3"/>
      <c r="E34" s="3"/>
      <c r="F34" s="3"/>
      <c r="G34" s="3"/>
      <c r="H34" s="3"/>
      <c r="I34" s="3"/>
      <c r="J34" s="3"/>
    </row>
    <row r="35" spans="1:10" x14ac:dyDescent="0.25">
      <c r="A35" s="8">
        <v>11</v>
      </c>
      <c r="B35" s="3" t="s">
        <v>52</v>
      </c>
      <c r="C35" s="3" t="s">
        <v>53</v>
      </c>
      <c r="D35" s="3"/>
      <c r="E35" s="3"/>
      <c r="F35" s="3"/>
      <c r="G35" s="3"/>
      <c r="H35" s="3"/>
      <c r="I35" s="3"/>
      <c r="J35" s="3"/>
    </row>
    <row r="36" spans="1:10" x14ac:dyDescent="0.25">
      <c r="A36" s="8">
        <v>16</v>
      </c>
      <c r="B36" s="3" t="s">
        <v>54</v>
      </c>
      <c r="C36" s="3" t="s">
        <v>55</v>
      </c>
      <c r="D36" s="3"/>
      <c r="E36" s="3"/>
      <c r="F36" s="3"/>
      <c r="G36" s="3"/>
      <c r="H36" s="3"/>
      <c r="I36" s="3"/>
      <c r="J36" s="3"/>
    </row>
    <row r="37" spans="1:10" x14ac:dyDescent="0.25">
      <c r="A37" s="8">
        <v>21</v>
      </c>
      <c r="B37" s="3" t="s">
        <v>56</v>
      </c>
      <c r="C37" s="3" t="s">
        <v>57</v>
      </c>
      <c r="D37" s="3"/>
      <c r="E37" s="3"/>
      <c r="F37" s="3"/>
      <c r="G37" s="3"/>
      <c r="H37" s="3"/>
      <c r="I37" s="3"/>
      <c r="J37" s="3"/>
    </row>
    <row r="38" spans="1:10" x14ac:dyDescent="0.25">
      <c r="A38" s="8">
        <v>31</v>
      </c>
      <c r="B38" s="3" t="s">
        <v>58</v>
      </c>
      <c r="C38" s="3" t="s">
        <v>59</v>
      </c>
      <c r="D38" s="3"/>
      <c r="E38" s="3"/>
      <c r="F38" s="3"/>
      <c r="G38" s="3"/>
      <c r="H38" s="3"/>
      <c r="I38" s="3"/>
      <c r="J38" s="3"/>
    </row>
    <row r="39" spans="1:10" x14ac:dyDescent="0.25">
      <c r="A39" s="8">
        <v>51</v>
      </c>
      <c r="B39" s="3" t="s">
        <v>60</v>
      </c>
      <c r="C39" s="3" t="s">
        <v>61</v>
      </c>
      <c r="D39" s="3"/>
      <c r="E39" s="3"/>
      <c r="F39" s="3"/>
      <c r="G39" s="3"/>
      <c r="H39" s="3"/>
      <c r="I39" s="3"/>
      <c r="J39" s="3"/>
    </row>
    <row r="41" ht="32" customHeight="1" spans="1:10" x14ac:dyDescent="0.25">
      <c r="A41" s="3" t="s">
        <v>62</v>
      </c>
      <c r="B41" s="3"/>
      <c r="C41" s="3"/>
      <c r="D41" s="3"/>
      <c r="E41" s="3"/>
      <c r="F41" s="3"/>
      <c r="G41" s="3"/>
      <c r="H41" s="3"/>
      <c r="I41" s="3"/>
      <c r="J41" s="3"/>
    </row>
    <row r="42" ht="32" customHeight="1" spans="1:10" x14ac:dyDescent="0.25">
      <c r="A42" s="3" t="s">
        <v>63</v>
      </c>
      <c r="B42" s="3"/>
      <c r="C42" s="3"/>
      <c r="D42" s="3"/>
      <c r="E42" s="3"/>
      <c r="F42" s="3"/>
      <c r="G42" s="3"/>
      <c r="H42" s="3"/>
      <c r="I42" s="3"/>
      <c r="J42" s="3"/>
    </row>
    <row r="43" ht="32" customHeight="1" spans="1:10" x14ac:dyDescent="0.25">
      <c r="A43" s="3" t="s">
        <v>64</v>
      </c>
      <c r="B43" s="3"/>
      <c r="C43" s="3"/>
      <c r="D43" s="3"/>
      <c r="E43" s="3"/>
      <c r="F43" s="3"/>
      <c r="G43" s="3"/>
      <c r="H43" s="3"/>
      <c r="I43" s="3"/>
      <c r="J43" s="3"/>
    </row>
    <row r="44" ht="32" customHeight="1" spans="1:10" x14ac:dyDescent="0.25">
      <c r="A44" s="3" t="s">
        <v>65</v>
      </c>
      <c r="B44" s="3"/>
      <c r="C44" s="3"/>
      <c r="D44" s="3"/>
      <c r="E44" s="3"/>
      <c r="F44" s="3"/>
      <c r="G44" s="3"/>
      <c r="H44" s="3"/>
      <c r="I44" s="3"/>
      <c r="J44" s="3"/>
    </row>
    <row r="45" ht="32" customHeight="1" spans="1:10" x14ac:dyDescent="0.25">
      <c r="A45" s="3" t="s">
        <v>66</v>
      </c>
      <c r="B45" s="3"/>
      <c r="C45" s="3"/>
      <c r="D45" s="3"/>
      <c r="E45" s="3"/>
      <c r="F45" s="3"/>
      <c r="G45" s="3"/>
      <c r="H45" s="3"/>
      <c r="I45" s="3"/>
      <c r="J45" s="3"/>
    </row>
  </sheetData>
  <mergeCells count="47">
    <mergeCell ref="A2:J2"/>
    <mergeCell ref="A3:J3"/>
    <mergeCell ref="A5:B5"/>
    <mergeCell ref="C5:J5"/>
    <mergeCell ref="A6:B6"/>
    <mergeCell ref="C6:J6"/>
    <mergeCell ref="A7:B7"/>
    <mergeCell ref="C7:J7"/>
    <mergeCell ref="A8:B8"/>
    <mergeCell ref="C8:J8"/>
    <mergeCell ref="A9:B9"/>
    <mergeCell ref="C9:J9"/>
    <mergeCell ref="A10:B10"/>
    <mergeCell ref="C10:J10"/>
    <mergeCell ref="A11:B11"/>
    <mergeCell ref="C11:J11"/>
    <mergeCell ref="A12:B12"/>
    <mergeCell ref="C12:J12"/>
    <mergeCell ref="A13:B13"/>
    <mergeCell ref="C13:J13"/>
    <mergeCell ref="A14:B14"/>
    <mergeCell ref="C14:J14"/>
    <mergeCell ref="A15:B15"/>
    <mergeCell ref="C15:J15"/>
    <mergeCell ref="A16:B16"/>
    <mergeCell ref="C16:J16"/>
    <mergeCell ref="A17:B17"/>
    <mergeCell ref="C17:J17"/>
    <mergeCell ref="A18:B18"/>
    <mergeCell ref="C18:J18"/>
    <mergeCell ref="A24:J24"/>
    <mergeCell ref="A25:J25"/>
    <mergeCell ref="C27:J27"/>
    <mergeCell ref="C28:J28"/>
    <mergeCell ref="A30:J30"/>
    <mergeCell ref="C33:J33"/>
    <mergeCell ref="C34:J34"/>
    <mergeCell ref="C35:J35"/>
    <mergeCell ref="C36:J36"/>
    <mergeCell ref="C37:J37"/>
    <mergeCell ref="C38:J38"/>
    <mergeCell ref="C39:J39"/>
    <mergeCell ref="A41:J41"/>
    <mergeCell ref="A42:J42"/>
    <mergeCell ref="A43:J43"/>
    <mergeCell ref="A44:J44"/>
    <mergeCell ref="A45:J45"/>
  </mergeCells>
  <dataValidations count="5">
    <dataValidation type="decimal" allowBlank="1" showErrorMessage="1" error="Введите долю от 0 до 1." sqref="B27:B28">
      <formula1>0</formula1>
      <formula2>1</formula2>
    </dataValidation>
    <dataValidation type="list" allowBlank="1" showErrorMessage="1" errorStyle="stop" errorTitle="Выберите значение" error="Используйте значение из списка." sqref="C21:C22">
      <formula1>"Радиальный,Диаметральный,Крышный,Осевой,Другой"</formula1>
    </dataValidation>
    <dataValidation type="whole" allowBlank="1" showErrorMessage="1" errorStyle="stop" errorTitle="Количество" error="Требуется целое неотрицательное число." sqref="D21:E22">
      <formula1>0</formula1>
      <formula2>100000</formula2>
    </dataValidation>
    <dataValidation type="list" allowBlank="1" showErrorMessage="1" errorStyle="stop" errorTitle="Выберите значение" error="Используйте значение из списка." sqref="F21:F22">
      <formula1>"Нет,Есть"</formula1>
    </dataValidation>
    <dataValidation type="whole" allowBlank="1" showErrorMessage="1" errorStyle="stop" errorTitle="Количество" error="Требуется целое неотрицательное число." sqref="G21:G22">
      <formula1>0</formula1>
      <formula2>1</formula2>
    </dataValidation>
  </dataValidations>
  <pageMargins left="0.25" right="0.25" top="0.35" bottom="0.35" header="0.15" footer="0.15"/>
  <pageSetup paperSize="8" orientation="landscape" horizontalDpi="4294967295" verticalDpi="4294967295" scale="100" fitToWidth="1" fitToHeight="0"/>
  <headerFooter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06"/>
  <sheetViews>
    <sheetView workbookViewId="0" showGridLines="0">
      <pane xSplit="2" ySplit="6" topLeftCell="C7" activePane="bottomRight" state="frozen"/>
      <selection pane="bottomRight"/>
    </sheetView>
  </sheetViews>
  <sheetFormatPr defaultRowHeight="25" outlineLevelRow="0" outlineLevelCol="0" x14ac:dyDescent="55" customHeight="1"/>
  <cols>
    <col min="1" max="1" width="13" customWidth="1"/>
    <col min="2" max="2" width="18" customWidth="1"/>
    <col min="3" max="3" width="32" customWidth="1"/>
    <col min="4" max="4" width="23" customWidth="1"/>
    <col min="5" max="5" width="19" customWidth="1"/>
    <col min="6" max="6" width="17" customWidth="1"/>
    <col min="7" max="7" width="28" customWidth="1"/>
    <col min="8" max="8" width="24" customWidth="1"/>
  </cols>
  <sheetData>
    <row r="2" ht="29" customHeight="1" spans="1:8" x14ac:dyDescent="0.25">
      <c r="A2" s="1" t="s">
        <v>0</v>
      </c>
      <c r="B2" s="1"/>
      <c r="C2" s="1"/>
      <c r="D2" s="1"/>
      <c r="E2" s="1"/>
      <c r="F2" s="1"/>
      <c r="G2" s="1"/>
      <c r="H2" s="1"/>
    </row>
    <row r="3" ht="25" customHeight="1" spans="1:8" x14ac:dyDescent="0.25">
      <c r="A3" s="2" t="s">
        <v>1</v>
      </c>
      <c r="B3" s="2"/>
      <c r="C3" s="2"/>
      <c r="D3" s="2"/>
      <c r="E3" s="2"/>
      <c r="F3" s="2"/>
      <c r="G3" s="2"/>
      <c r="H3" s="2"/>
    </row>
    <row r="6" ht="42" customHeight="1" spans="1:8" x14ac:dyDescent="0.25">
      <c r="A6" s="6" t="s">
        <v>67</v>
      </c>
      <c r="B6" s="6" t="s">
        <v>68</v>
      </c>
      <c r="C6" s="6" t="s">
        <v>69</v>
      </c>
      <c r="D6" s="6" t="s">
        <v>8</v>
      </c>
      <c r="E6" s="6" t="s">
        <v>70</v>
      </c>
      <c r="F6" s="6" t="s">
        <v>71</v>
      </c>
      <c r="G6" s="6" t="s">
        <v>72</v>
      </c>
      <c r="H6" s="6" t="s">
        <v>73</v>
      </c>
    </row>
    <row r="7" spans="1:8" x14ac:dyDescent="0.25">
      <c r="A7" s="4" t="s">
        <v>32</v>
      </c>
      <c r="B7" s="4" t="s">
        <v>74</v>
      </c>
      <c r="C7" s="4" t="s">
        <v>75</v>
      </c>
      <c r="D7" s="4" t="s">
        <v>76</v>
      </c>
      <c r="E7" s="4" t="s">
        <v>77</v>
      </c>
      <c r="F7" s="4" t="s">
        <v>78</v>
      </c>
      <c r="G7" s="4" t="s">
        <v>79</v>
      </c>
      <c r="H7" s="8" t="str">
        <f>IF(OR(A7="",B7=""),"",IF(COUNTIFS($A$7:$A$206,A7,$B$7:$B$206,B7)&gt;1,"повтор номера",""))</f>
        <v/>
      </c>
    </row>
    <row r="8" spans="1:8" x14ac:dyDescent="0.25">
      <c r="A8" s="4" t="s">
        <v>32</v>
      </c>
      <c r="B8" s="4" t="s">
        <v>80</v>
      </c>
      <c r="C8" s="4" t="s">
        <v>81</v>
      </c>
      <c r="D8" s="4" t="s">
        <v>76</v>
      </c>
      <c r="E8" s="4" t="s">
        <v>77</v>
      </c>
      <c r="F8" s="4" t="s">
        <v>78</v>
      </c>
      <c r="G8" s="4" t="s">
        <v>79</v>
      </c>
      <c r="H8" s="8" t="str">
        <f>IF(OR(A8="",B8=""),"",IF(COUNTIFS($A$7:$A$206,A8,$B$7:$B$206,B8)&gt;1,"повтор номера",""))</f>
        <v/>
      </c>
    </row>
    <row r="9" spans="1:8" x14ac:dyDescent="0.25">
      <c r="A9" s="4" t="s">
        <v>32</v>
      </c>
      <c r="B9" s="4" t="s">
        <v>82</v>
      </c>
      <c r="C9" s="4" t="s">
        <v>83</v>
      </c>
      <c r="D9" s="4" t="s">
        <v>76</v>
      </c>
      <c r="E9" s="4" t="s">
        <v>77</v>
      </c>
      <c r="F9" s="4" t="s">
        <v>78</v>
      </c>
      <c r="G9" s="4" t="s">
        <v>79</v>
      </c>
      <c r="H9" s="8" t="str">
        <f>IF(OR(A9="",B9=""),"",IF(COUNTIFS($A$7:$A$206,A9,$B$7:$B$206,B9)&gt;1,"повтор номера",""))</f>
        <v/>
      </c>
    </row>
    <row r="10" spans="1:8" x14ac:dyDescent="0.25">
      <c r="A10" s="4" t="s">
        <v>32</v>
      </c>
      <c r="B10" s="4" t="s">
        <v>84</v>
      </c>
      <c r="C10" s="4" t="s">
        <v>85</v>
      </c>
      <c r="D10" s="4" t="s">
        <v>76</v>
      </c>
      <c r="E10" s="4" t="s">
        <v>77</v>
      </c>
      <c r="F10" s="4" t="s">
        <v>78</v>
      </c>
      <c r="G10" s="4" t="s">
        <v>79</v>
      </c>
      <c r="H10" s="8" t="str">
        <f>IF(OR(A10="",B10=""),"",IF(COUNTIFS($A$7:$A$206,A10,$B$7:$B$206,B10)&gt;1,"повтор номера",""))</f>
        <v/>
      </c>
    </row>
    <row r="11" spans="1:8" x14ac:dyDescent="0.25">
      <c r="A11" s="4" t="s">
        <v>32</v>
      </c>
      <c r="B11" s="4" t="s">
        <v>86</v>
      </c>
      <c r="C11" s="4" t="s">
        <v>87</v>
      </c>
      <c r="D11" s="4" t="s">
        <v>76</v>
      </c>
      <c r="E11" s="4" t="s">
        <v>77</v>
      </c>
      <c r="F11" s="4" t="s">
        <v>78</v>
      </c>
      <c r="G11" s="4" t="s">
        <v>79</v>
      </c>
      <c r="H11" s="8" t="str">
        <f>IF(OR(A11="",B11=""),"",IF(COUNTIFS($A$7:$A$206,A11,$B$7:$B$206,B11)&gt;1,"повтор номера",""))</f>
        <v/>
      </c>
    </row>
    <row r="12" spans="1:8" x14ac:dyDescent="0.25">
      <c r="A12" s="4" t="s">
        <v>32</v>
      </c>
      <c r="B12" s="4" t="s">
        <v>88</v>
      </c>
      <c r="C12" s="4" t="s">
        <v>89</v>
      </c>
      <c r="D12" s="4" t="s">
        <v>76</v>
      </c>
      <c r="E12" s="4" t="s">
        <v>77</v>
      </c>
      <c r="F12" s="4" t="s">
        <v>78</v>
      </c>
      <c r="G12" s="4" t="s">
        <v>79</v>
      </c>
      <c r="H12" s="8" t="str">
        <f>IF(OR(A12="",B12=""),"",IF(COUNTIFS($A$7:$A$206,A12,$B$7:$B$206,B12)&gt;1,"повтор номера",""))</f>
        <v/>
      </c>
    </row>
    <row r="13" spans="1:8" x14ac:dyDescent="0.25">
      <c r="A13" s="4" t="s">
        <v>32</v>
      </c>
      <c r="B13" s="4" t="s">
        <v>90</v>
      </c>
      <c r="C13" s="4" t="s">
        <v>91</v>
      </c>
      <c r="D13" s="4" t="s">
        <v>76</v>
      </c>
      <c r="E13" s="4" t="s">
        <v>77</v>
      </c>
      <c r="F13" s="4" t="s">
        <v>78</v>
      </c>
      <c r="G13" s="4" t="s">
        <v>79</v>
      </c>
      <c r="H13" s="8" t="str">
        <f>IF(OR(A13="",B13=""),"",IF(COUNTIFS($A$7:$A$206,A13,$B$7:$B$206,B13)&gt;1,"повтор номера",""))</f>
        <v/>
      </c>
    </row>
    <row r="14" spans="1:8" x14ac:dyDescent="0.25">
      <c r="A14" s="4" t="s">
        <v>32</v>
      </c>
      <c r="B14" s="4" t="s">
        <v>92</v>
      </c>
      <c r="C14" s="4" t="s">
        <v>93</v>
      </c>
      <c r="D14" s="4" t="s">
        <v>76</v>
      </c>
      <c r="E14" s="4" t="s">
        <v>77</v>
      </c>
      <c r="F14" s="4" t="s">
        <v>78</v>
      </c>
      <c r="G14" s="4" t="s">
        <v>79</v>
      </c>
      <c r="H14" s="8" t="str">
        <f>IF(OR(A14="",B14=""),"",IF(COUNTIFS($A$7:$A$206,A14,$B$7:$B$206,B14)&gt;1,"повтор номера",""))</f>
        <v/>
      </c>
    </row>
    <row r="15" spans="1:8" x14ac:dyDescent="0.25">
      <c r="A15" s="4" t="s">
        <v>32</v>
      </c>
      <c r="B15" s="4" t="s">
        <v>94</v>
      </c>
      <c r="C15" s="4" t="s">
        <v>95</v>
      </c>
      <c r="D15" s="4" t="s">
        <v>76</v>
      </c>
      <c r="E15" s="4" t="s">
        <v>77</v>
      </c>
      <c r="F15" s="4" t="s">
        <v>78</v>
      </c>
      <c r="G15" s="4" t="s">
        <v>79</v>
      </c>
      <c r="H15" s="8" t="str">
        <f>IF(OR(A15="",B15=""),"",IF(COUNTIFS($A$7:$A$206,A15,$B$7:$B$206,B15)&gt;1,"повтор номера",""))</f>
        <v/>
      </c>
    </row>
    <row r="16" spans="1:8" x14ac:dyDescent="0.25">
      <c r="A16" s="4" t="s">
        <v>32</v>
      </c>
      <c r="B16" s="4" t="s">
        <v>96</v>
      </c>
      <c r="C16" s="4" t="s">
        <v>97</v>
      </c>
      <c r="D16" s="4" t="s">
        <v>76</v>
      </c>
      <c r="E16" s="4" t="s">
        <v>77</v>
      </c>
      <c r="F16" s="4" t="s">
        <v>78</v>
      </c>
      <c r="G16" s="4" t="s">
        <v>79</v>
      </c>
      <c r="H16" s="8" t="str">
        <f>IF(OR(A16="",B16=""),"",IF(COUNTIFS($A$7:$A$206,A16,$B$7:$B$206,B16)&gt;1,"повтор номера",""))</f>
        <v/>
      </c>
    </row>
    <row r="17" spans="1:8" x14ac:dyDescent="0.25">
      <c r="A17" s="4" t="s">
        <v>32</v>
      </c>
      <c r="B17" s="4" t="s">
        <v>98</v>
      </c>
      <c r="C17" s="4" t="s">
        <v>99</v>
      </c>
      <c r="D17" s="4" t="s">
        <v>76</v>
      </c>
      <c r="E17" s="4" t="s">
        <v>77</v>
      </c>
      <c r="F17" s="4" t="s">
        <v>78</v>
      </c>
      <c r="G17" s="4" t="s">
        <v>79</v>
      </c>
      <c r="H17" s="8" t="str">
        <f>IF(OR(A17="",B17=""),"",IF(COUNTIFS($A$7:$A$206,A17,$B$7:$B$206,B17)&gt;1,"повтор номера",""))</f>
        <v/>
      </c>
    </row>
    <row r="18" spans="1:8" x14ac:dyDescent="0.25">
      <c r="A18" s="4" t="s">
        <v>32</v>
      </c>
      <c r="B18" s="4" t="s">
        <v>100</v>
      </c>
      <c r="C18" s="4" t="s">
        <v>101</v>
      </c>
      <c r="D18" s="4" t="s">
        <v>76</v>
      </c>
      <c r="E18" s="4" t="s">
        <v>77</v>
      </c>
      <c r="F18" s="4" t="s">
        <v>78</v>
      </c>
      <c r="G18" s="4" t="s">
        <v>79</v>
      </c>
      <c r="H18" s="8" t="str">
        <f>IF(OR(A18="",B18=""),"",IF(COUNTIFS($A$7:$A$206,A18,$B$7:$B$206,B18)&gt;1,"повтор номера",""))</f>
        <v/>
      </c>
    </row>
    <row r="19" spans="1:8" x14ac:dyDescent="0.25">
      <c r="A19" s="4" t="s">
        <v>32</v>
      </c>
      <c r="B19" s="4" t="s">
        <v>102</v>
      </c>
      <c r="C19" s="4" t="s">
        <v>103</v>
      </c>
      <c r="D19" s="4" t="s">
        <v>76</v>
      </c>
      <c r="E19" s="4" t="s">
        <v>104</v>
      </c>
      <c r="F19" s="4" t="s">
        <v>35</v>
      </c>
      <c r="G19" s="4" t="s">
        <v>105</v>
      </c>
      <c r="H19" s="8" t="str">
        <f>IF(OR(A19="",B19=""),"",IF(COUNTIFS($A$7:$A$206,A19,$B$7:$B$206,B19)&gt;1,"повтор номера",""))</f>
        <v/>
      </c>
    </row>
    <row r="20" spans="1:8" x14ac:dyDescent="0.25">
      <c r="A20" s="4" t="s">
        <v>32</v>
      </c>
      <c r="B20" s="4" t="s">
        <v>106</v>
      </c>
      <c r="C20" s="4" t="s">
        <v>107</v>
      </c>
      <c r="D20" s="4" t="s">
        <v>76</v>
      </c>
      <c r="E20" s="4" t="s">
        <v>104</v>
      </c>
      <c r="F20" s="4" t="s">
        <v>35</v>
      </c>
      <c r="G20" s="4" t="s">
        <v>105</v>
      </c>
      <c r="H20" s="8" t="str">
        <f>IF(OR(A20="",B20=""),"",IF(COUNTIFS($A$7:$A$206,A20,$B$7:$B$206,B20)&gt;1,"повтор номера",""))</f>
        <v/>
      </c>
    </row>
    <row r="21" spans="1:8" x14ac:dyDescent="0.25">
      <c r="A21" s="4" t="s">
        <v>37</v>
      </c>
      <c r="B21" s="4" t="s">
        <v>74</v>
      </c>
      <c r="C21" s="4" t="s">
        <v>75</v>
      </c>
      <c r="D21" s="4" t="s">
        <v>76</v>
      </c>
      <c r="E21" s="4" t="s">
        <v>77</v>
      </c>
      <c r="F21" s="4" t="s">
        <v>78</v>
      </c>
      <c r="G21" s="4" t="s">
        <v>79</v>
      </c>
      <c r="H21" s="8" t="str">
        <f>IF(OR(A21="",B21=""),"",IF(COUNTIFS($A$7:$A$206,A21,$B$7:$B$206,B21)&gt;1,"повтор номера",""))</f>
        <v/>
      </c>
    </row>
    <row r="22" spans="1:8" x14ac:dyDescent="0.25">
      <c r="A22" s="4" t="s">
        <v>37</v>
      </c>
      <c r="B22" s="4" t="s">
        <v>80</v>
      </c>
      <c r="C22" s="4" t="s">
        <v>81</v>
      </c>
      <c r="D22" s="4" t="s">
        <v>76</v>
      </c>
      <c r="E22" s="4" t="s">
        <v>77</v>
      </c>
      <c r="F22" s="4" t="s">
        <v>78</v>
      </c>
      <c r="G22" s="4" t="s">
        <v>79</v>
      </c>
      <c r="H22" s="8" t="str">
        <f>IF(OR(A22="",B22=""),"",IF(COUNTIFS($A$7:$A$206,A22,$B$7:$B$206,B22)&gt;1,"повтор номера",""))</f>
        <v/>
      </c>
    </row>
    <row r="23" spans="1:8" x14ac:dyDescent="0.25">
      <c r="A23" s="4" t="s">
        <v>37</v>
      </c>
      <c r="B23" s="4" t="s">
        <v>82</v>
      </c>
      <c r="C23" s="4" t="s">
        <v>83</v>
      </c>
      <c r="D23" s="4" t="s">
        <v>76</v>
      </c>
      <c r="E23" s="4" t="s">
        <v>77</v>
      </c>
      <c r="F23" s="4" t="s">
        <v>78</v>
      </c>
      <c r="G23" s="4" t="s">
        <v>79</v>
      </c>
      <c r="H23" s="8" t="str">
        <f>IF(OR(A23="",B23=""),"",IF(COUNTIFS($A$7:$A$206,A23,$B$7:$B$206,B23)&gt;1,"повтор номера",""))</f>
        <v/>
      </c>
    </row>
    <row r="24" spans="1:8" x14ac:dyDescent="0.25">
      <c r="A24" s="4" t="s">
        <v>37</v>
      </c>
      <c r="B24" s="4" t="s">
        <v>84</v>
      </c>
      <c r="C24" s="4" t="s">
        <v>85</v>
      </c>
      <c r="D24" s="4" t="s">
        <v>76</v>
      </c>
      <c r="E24" s="4" t="s">
        <v>77</v>
      </c>
      <c r="F24" s="4" t="s">
        <v>78</v>
      </c>
      <c r="G24" s="4" t="s">
        <v>79</v>
      </c>
      <c r="H24" s="8" t="str">
        <f>IF(OR(A24="",B24=""),"",IF(COUNTIFS($A$7:$A$206,A24,$B$7:$B$206,B24)&gt;1,"повтор номера",""))</f>
        <v/>
      </c>
    </row>
    <row r="25" spans="1:8" x14ac:dyDescent="0.25">
      <c r="A25" s="4" t="s">
        <v>37</v>
      </c>
      <c r="B25" s="4" t="s">
        <v>86</v>
      </c>
      <c r="C25" s="4" t="s">
        <v>87</v>
      </c>
      <c r="D25" s="4" t="s">
        <v>76</v>
      </c>
      <c r="E25" s="4" t="s">
        <v>77</v>
      </c>
      <c r="F25" s="4" t="s">
        <v>78</v>
      </c>
      <c r="G25" s="4" t="s">
        <v>79</v>
      </c>
      <c r="H25" s="8" t="str">
        <f>IF(OR(A25="",B25=""),"",IF(COUNTIFS($A$7:$A$206,A25,$B$7:$B$206,B25)&gt;1,"повтор номера",""))</f>
        <v/>
      </c>
    </row>
    <row r="26" spans="1:8" x14ac:dyDescent="0.25">
      <c r="A26" s="4" t="s">
        <v>37</v>
      </c>
      <c r="B26" s="4" t="s">
        <v>88</v>
      </c>
      <c r="C26" s="4" t="s">
        <v>89</v>
      </c>
      <c r="D26" s="4" t="s">
        <v>76</v>
      </c>
      <c r="E26" s="4" t="s">
        <v>77</v>
      </c>
      <c r="F26" s="4" t="s">
        <v>78</v>
      </c>
      <c r="G26" s="4" t="s">
        <v>79</v>
      </c>
      <c r="H26" s="8" t="str">
        <f>IF(OR(A26="",B26=""),"",IF(COUNTIFS($A$7:$A$206,A26,$B$7:$B$206,B26)&gt;1,"повтор номера",""))</f>
        <v/>
      </c>
    </row>
    <row r="27" spans="1:8" x14ac:dyDescent="0.25">
      <c r="A27" s="4" t="s">
        <v>37</v>
      </c>
      <c r="B27" s="4" t="s">
        <v>90</v>
      </c>
      <c r="C27" s="4" t="s">
        <v>91</v>
      </c>
      <c r="D27" s="4" t="s">
        <v>76</v>
      </c>
      <c r="E27" s="4" t="s">
        <v>77</v>
      </c>
      <c r="F27" s="4" t="s">
        <v>78</v>
      </c>
      <c r="G27" s="4" t="s">
        <v>79</v>
      </c>
      <c r="H27" s="8" t="str">
        <f>IF(OR(A27="",B27=""),"",IF(COUNTIFS($A$7:$A$206,A27,$B$7:$B$206,B27)&gt;1,"повтор номера",""))</f>
        <v/>
      </c>
    </row>
    <row r="28" spans="1:8" x14ac:dyDescent="0.25">
      <c r="A28" s="4" t="s">
        <v>37</v>
      </c>
      <c r="B28" s="4" t="s">
        <v>92</v>
      </c>
      <c r="C28" s="4" t="s">
        <v>93</v>
      </c>
      <c r="D28" s="4" t="s">
        <v>76</v>
      </c>
      <c r="E28" s="4" t="s">
        <v>77</v>
      </c>
      <c r="F28" s="4" t="s">
        <v>78</v>
      </c>
      <c r="G28" s="4" t="s">
        <v>79</v>
      </c>
      <c r="H28" s="8" t="str">
        <f>IF(OR(A28="",B28=""),"",IF(COUNTIFS($A$7:$A$206,A28,$B$7:$B$206,B28)&gt;1,"повтор номера",""))</f>
        <v/>
      </c>
    </row>
    <row r="29" spans="1:8" x14ac:dyDescent="0.25">
      <c r="A29" s="4" t="s">
        <v>37</v>
      </c>
      <c r="B29" s="4" t="s">
        <v>94</v>
      </c>
      <c r="C29" s="4" t="s">
        <v>95</v>
      </c>
      <c r="D29" s="4" t="s">
        <v>76</v>
      </c>
      <c r="E29" s="4" t="s">
        <v>77</v>
      </c>
      <c r="F29" s="4" t="s">
        <v>78</v>
      </c>
      <c r="G29" s="4" t="s">
        <v>79</v>
      </c>
      <c r="H29" s="8" t="str">
        <f>IF(OR(A29="",B29=""),"",IF(COUNTIFS($A$7:$A$206,A29,$B$7:$B$206,B29)&gt;1,"повтор номера",""))</f>
        <v/>
      </c>
    </row>
    <row r="30" spans="1:8" x14ac:dyDescent="0.25">
      <c r="A30" s="4" t="s">
        <v>37</v>
      </c>
      <c r="B30" s="4" t="s">
        <v>96</v>
      </c>
      <c r="C30" s="4" t="s">
        <v>97</v>
      </c>
      <c r="D30" s="4" t="s">
        <v>76</v>
      </c>
      <c r="E30" s="4" t="s">
        <v>77</v>
      </c>
      <c r="F30" s="4" t="s">
        <v>78</v>
      </c>
      <c r="G30" s="4" t="s">
        <v>79</v>
      </c>
      <c r="H30" s="8" t="str">
        <f>IF(OR(A30="",B30=""),"",IF(COUNTIFS($A$7:$A$206,A30,$B$7:$B$206,B30)&gt;1,"повтор номера",""))</f>
        <v/>
      </c>
    </row>
    <row r="31" spans="1:8" x14ac:dyDescent="0.25">
      <c r="A31" s="4" t="s">
        <v>37</v>
      </c>
      <c r="B31" s="4" t="s">
        <v>98</v>
      </c>
      <c r="C31" s="4" t="s">
        <v>99</v>
      </c>
      <c r="D31" s="4" t="s">
        <v>76</v>
      </c>
      <c r="E31" s="4" t="s">
        <v>77</v>
      </c>
      <c r="F31" s="4" t="s">
        <v>78</v>
      </c>
      <c r="G31" s="4" t="s">
        <v>79</v>
      </c>
      <c r="H31" s="8" t="str">
        <f>IF(OR(A31="",B31=""),"",IF(COUNTIFS($A$7:$A$206,A31,$B$7:$B$206,B31)&gt;1,"повтор номера",""))</f>
        <v/>
      </c>
    </row>
    <row r="32" spans="1:8" x14ac:dyDescent="0.25">
      <c r="A32" s="4" t="s">
        <v>37</v>
      </c>
      <c r="B32" s="4" t="s">
        <v>100</v>
      </c>
      <c r="C32" s="4" t="s">
        <v>101</v>
      </c>
      <c r="D32" s="4" t="s">
        <v>76</v>
      </c>
      <c r="E32" s="4" t="s">
        <v>77</v>
      </c>
      <c r="F32" s="4" t="s">
        <v>78</v>
      </c>
      <c r="G32" s="4" t="s">
        <v>79</v>
      </c>
      <c r="H32" s="8" t="str">
        <f>IF(OR(A32="",B32=""),"",IF(COUNTIFS($A$7:$A$206,A32,$B$7:$B$206,B32)&gt;1,"повтор номера",""))</f>
        <v/>
      </c>
    </row>
    <row r="33" spans="1:8" x14ac:dyDescent="0.25">
      <c r="A33" s="4" t="s">
        <v>37</v>
      </c>
      <c r="B33" s="4" t="s">
        <v>108</v>
      </c>
      <c r="C33" s="4" t="s">
        <v>109</v>
      </c>
      <c r="D33" s="4" t="s">
        <v>76</v>
      </c>
      <c r="E33" s="4" t="s">
        <v>77</v>
      </c>
      <c r="F33" s="4" t="s">
        <v>78</v>
      </c>
      <c r="G33" s="4" t="s">
        <v>79</v>
      </c>
      <c r="H33" s="8" t="str">
        <f>IF(OR(A33="",B33=""),"",IF(COUNTIFS($A$7:$A$206,A33,$B$7:$B$206,B33)&gt;1,"повтор номера",""))</f>
        <v/>
      </c>
    </row>
    <row r="34" spans="1:8" x14ac:dyDescent="0.25">
      <c r="A34" s="4" t="s">
        <v>37</v>
      </c>
      <c r="B34" s="4" t="s">
        <v>110</v>
      </c>
      <c r="C34" s="4" t="s">
        <v>111</v>
      </c>
      <c r="D34" s="4" t="s">
        <v>76</v>
      </c>
      <c r="E34" s="4" t="s">
        <v>77</v>
      </c>
      <c r="F34" s="4" t="s">
        <v>78</v>
      </c>
      <c r="G34" s="4" t="s">
        <v>79</v>
      </c>
      <c r="H34" s="8" t="str">
        <f>IF(OR(A34="",B34=""),"",IF(COUNTIFS($A$7:$A$206,A34,$B$7:$B$206,B34)&gt;1,"повтор номера",""))</f>
        <v/>
      </c>
    </row>
    <row r="35" spans="1:8" x14ac:dyDescent="0.25">
      <c r="A35" s="4" t="s">
        <v>37</v>
      </c>
      <c r="B35" s="4" t="s">
        <v>112</v>
      </c>
      <c r="C35" s="4" t="s">
        <v>113</v>
      </c>
      <c r="D35" s="4" t="s">
        <v>76</v>
      </c>
      <c r="E35" s="4" t="s">
        <v>77</v>
      </c>
      <c r="F35" s="4" t="s">
        <v>78</v>
      </c>
      <c r="G35" s="4" t="s">
        <v>79</v>
      </c>
      <c r="H35" s="8" t="str">
        <f>IF(OR(A35="",B35=""),"",IF(COUNTIFS($A$7:$A$206,A35,$B$7:$B$206,B35)&gt;1,"повтор номера",""))</f>
        <v/>
      </c>
    </row>
    <row r="36" spans="1:8" x14ac:dyDescent="0.25">
      <c r="A36" s="4" t="s">
        <v>37</v>
      </c>
      <c r="B36" s="4" t="s">
        <v>114</v>
      </c>
      <c r="C36" s="4" t="s">
        <v>115</v>
      </c>
      <c r="D36" s="4" t="s">
        <v>76</v>
      </c>
      <c r="E36" s="4" t="s">
        <v>77</v>
      </c>
      <c r="F36" s="4" t="s">
        <v>78</v>
      </c>
      <c r="G36" s="4" t="s">
        <v>79</v>
      </c>
      <c r="H36" s="8" t="str">
        <f>IF(OR(A36="",B36=""),"",IF(COUNTIFS($A$7:$A$206,A36,$B$7:$B$206,B36)&gt;1,"повтор номера",""))</f>
        <v/>
      </c>
    </row>
    <row r="37" spans="1:8" x14ac:dyDescent="0.25">
      <c r="A37" s="4" t="s">
        <v>37</v>
      </c>
      <c r="B37" s="4" t="s">
        <v>116</v>
      </c>
      <c r="C37" s="4" t="s">
        <v>117</v>
      </c>
      <c r="D37" s="4" t="s">
        <v>76</v>
      </c>
      <c r="E37" s="4" t="s">
        <v>77</v>
      </c>
      <c r="F37" s="4" t="s">
        <v>78</v>
      </c>
      <c r="G37" s="4" t="s">
        <v>79</v>
      </c>
      <c r="H37" s="8" t="str">
        <f>IF(OR(A37="",B37=""),"",IF(COUNTIFS($A$7:$A$206,A37,$B$7:$B$206,B37)&gt;1,"повтор номера",""))</f>
        <v/>
      </c>
    </row>
    <row r="38" spans="1:8" x14ac:dyDescent="0.25">
      <c r="A38" s="4" t="s">
        <v>37</v>
      </c>
      <c r="B38" s="4" t="s">
        <v>118</v>
      </c>
      <c r="C38" s="4" t="s">
        <v>119</v>
      </c>
      <c r="D38" s="4" t="s">
        <v>76</v>
      </c>
      <c r="E38" s="4" t="s">
        <v>77</v>
      </c>
      <c r="F38" s="4" t="s">
        <v>78</v>
      </c>
      <c r="G38" s="4" t="s">
        <v>79</v>
      </c>
      <c r="H38" s="8" t="str">
        <f>IF(OR(A38="",B38=""),"",IF(COUNTIFS($A$7:$A$206,A38,$B$7:$B$206,B38)&gt;1,"повтор номера",""))</f>
        <v/>
      </c>
    </row>
    <row r="39" spans="1:8" x14ac:dyDescent="0.25">
      <c r="A39" s="4" t="s">
        <v>37</v>
      </c>
      <c r="B39" s="4" t="s">
        <v>120</v>
      </c>
      <c r="C39" s="4" t="s">
        <v>121</v>
      </c>
      <c r="D39" s="4" t="s">
        <v>76</v>
      </c>
      <c r="E39" s="4" t="s">
        <v>77</v>
      </c>
      <c r="F39" s="4" t="s">
        <v>78</v>
      </c>
      <c r="G39" s="4" t="s">
        <v>79</v>
      </c>
      <c r="H39" s="8" t="str">
        <f>IF(OR(A39="",B39=""),"",IF(COUNTIFS($A$7:$A$206,A39,$B$7:$B$206,B39)&gt;1,"повтор номера",""))</f>
        <v/>
      </c>
    </row>
    <row r="40" spans="1:8" x14ac:dyDescent="0.25">
      <c r="A40" s="4" t="s">
        <v>37</v>
      </c>
      <c r="B40" s="4" t="s">
        <v>122</v>
      </c>
      <c r="C40" s="4" t="s">
        <v>123</v>
      </c>
      <c r="D40" s="4" t="s">
        <v>76</v>
      </c>
      <c r="E40" s="4" t="s">
        <v>77</v>
      </c>
      <c r="F40" s="4" t="s">
        <v>78</v>
      </c>
      <c r="G40" s="4" t="s">
        <v>79</v>
      </c>
      <c r="H40" s="8" t="str">
        <f>IF(OR(A40="",B40=""),"",IF(COUNTIFS($A$7:$A$206,A40,$B$7:$B$206,B40)&gt;1,"повтор номера",""))</f>
        <v/>
      </c>
    </row>
    <row r="41" spans="1:8" x14ac:dyDescent="0.25">
      <c r="A41" s="4" t="s">
        <v>37</v>
      </c>
      <c r="B41" s="4" t="s">
        <v>124</v>
      </c>
      <c r="C41" s="4" t="s">
        <v>125</v>
      </c>
      <c r="D41" s="4" t="s">
        <v>76</v>
      </c>
      <c r="E41" s="4" t="s">
        <v>77</v>
      </c>
      <c r="F41" s="4" t="s">
        <v>78</v>
      </c>
      <c r="G41" s="4" t="s">
        <v>79</v>
      </c>
      <c r="H41" s="8" t="str">
        <f>IF(OR(A41="",B41=""),"",IF(COUNTIFS($A$7:$A$206,A41,$B$7:$B$206,B41)&gt;1,"повтор номера",""))</f>
        <v/>
      </c>
    </row>
    <row r="42" spans="1:8" x14ac:dyDescent="0.25">
      <c r="A42" s="4" t="s">
        <v>37</v>
      </c>
      <c r="B42" s="4" t="s">
        <v>126</v>
      </c>
      <c r="C42" s="4" t="s">
        <v>127</v>
      </c>
      <c r="D42" s="4" t="s">
        <v>76</v>
      </c>
      <c r="E42" s="4" t="s">
        <v>77</v>
      </c>
      <c r="F42" s="4" t="s">
        <v>78</v>
      </c>
      <c r="G42" s="4" t="s">
        <v>79</v>
      </c>
      <c r="H42" s="8" t="str">
        <f>IF(OR(A42="",B42=""),"",IF(COUNTIFS($A$7:$A$206,A42,$B$7:$B$206,B42)&gt;1,"повтор номера",""))</f>
        <v/>
      </c>
    </row>
    <row r="43" spans="1:8" x14ac:dyDescent="0.25">
      <c r="A43" s="4" t="s">
        <v>37</v>
      </c>
      <c r="B43" s="4" t="s">
        <v>128</v>
      </c>
      <c r="C43" s="4" t="s">
        <v>129</v>
      </c>
      <c r="D43" s="4" t="s">
        <v>76</v>
      </c>
      <c r="E43" s="4" t="s">
        <v>77</v>
      </c>
      <c r="F43" s="4" t="s">
        <v>78</v>
      </c>
      <c r="G43" s="4" t="s">
        <v>79</v>
      </c>
      <c r="H43" s="8" t="str">
        <f>IF(OR(A43="",B43=""),"",IF(COUNTIFS($A$7:$A$206,A43,$B$7:$B$206,B43)&gt;1,"повтор номера",""))</f>
        <v/>
      </c>
    </row>
    <row r="44" spans="1:8" x14ac:dyDescent="0.25">
      <c r="A44" s="4" t="s">
        <v>37</v>
      </c>
      <c r="B44" s="4" t="s">
        <v>130</v>
      </c>
      <c r="C44" s="4" t="s">
        <v>131</v>
      </c>
      <c r="D44" s="4" t="s">
        <v>76</v>
      </c>
      <c r="E44" s="4" t="s">
        <v>77</v>
      </c>
      <c r="F44" s="4" t="s">
        <v>78</v>
      </c>
      <c r="G44" s="4" t="s">
        <v>79</v>
      </c>
      <c r="H44" s="8" t="str">
        <f>IF(OR(A44="",B44=""),"",IF(COUNTIFS($A$7:$A$206,A44,$B$7:$B$206,B44)&gt;1,"повтор номера",""))</f>
        <v/>
      </c>
    </row>
    <row r="45" spans="1:8" x14ac:dyDescent="0.25">
      <c r="A45" s="4" t="s">
        <v>37</v>
      </c>
      <c r="B45" s="4" t="s">
        <v>132</v>
      </c>
      <c r="C45" s="4" t="s">
        <v>133</v>
      </c>
      <c r="D45" s="4" t="s">
        <v>76</v>
      </c>
      <c r="E45" s="4" t="s">
        <v>77</v>
      </c>
      <c r="F45" s="4" t="s">
        <v>78</v>
      </c>
      <c r="G45" s="4" t="s">
        <v>79</v>
      </c>
      <c r="H45" s="8" t="str">
        <f>IF(OR(A45="",B45=""),"",IF(COUNTIFS($A$7:$A$206,A45,$B$7:$B$206,B45)&gt;1,"повтор номера",""))</f>
        <v/>
      </c>
    </row>
    <row r="46" spans="1:8" x14ac:dyDescent="0.25">
      <c r="A46" s="4" t="s">
        <v>37</v>
      </c>
      <c r="B46" s="4" t="s">
        <v>134</v>
      </c>
      <c r="C46" s="4" t="s">
        <v>135</v>
      </c>
      <c r="D46" s="4" t="s">
        <v>76</v>
      </c>
      <c r="E46" s="4" t="s">
        <v>77</v>
      </c>
      <c r="F46" s="4" t="s">
        <v>78</v>
      </c>
      <c r="G46" s="4" t="s">
        <v>79</v>
      </c>
      <c r="H46" s="8" t="str">
        <f>IF(OR(A46="",B46=""),"",IF(COUNTIFS($A$7:$A$206,A46,$B$7:$B$206,B46)&gt;1,"повтор номера",""))</f>
        <v/>
      </c>
    </row>
    <row r="47" spans="1:8" x14ac:dyDescent="0.25">
      <c r="A47" s="4" t="s">
        <v>37</v>
      </c>
      <c r="B47" s="4" t="s">
        <v>136</v>
      </c>
      <c r="C47" s="4" t="s">
        <v>137</v>
      </c>
      <c r="D47" s="4" t="s">
        <v>76</v>
      </c>
      <c r="E47" s="4" t="s">
        <v>77</v>
      </c>
      <c r="F47" s="4" t="s">
        <v>78</v>
      </c>
      <c r="G47" s="4" t="s">
        <v>79</v>
      </c>
      <c r="H47" s="8" t="str">
        <f>IF(OR(A47="",B47=""),"",IF(COUNTIFS($A$7:$A$206,A47,$B$7:$B$206,B47)&gt;1,"повтор номера",""))</f>
        <v/>
      </c>
    </row>
    <row r="48" spans="1:8" x14ac:dyDescent="0.25">
      <c r="A48" s="4" t="s">
        <v>37</v>
      </c>
      <c r="B48" s="4" t="s">
        <v>138</v>
      </c>
      <c r="C48" s="4" t="s">
        <v>139</v>
      </c>
      <c r="D48" s="4" t="s">
        <v>76</v>
      </c>
      <c r="E48" s="4" t="s">
        <v>77</v>
      </c>
      <c r="F48" s="4" t="s">
        <v>78</v>
      </c>
      <c r="G48" s="4" t="s">
        <v>79</v>
      </c>
      <c r="H48" s="8" t="str">
        <f>IF(OR(A48="",B48=""),"",IF(COUNTIFS($A$7:$A$206,A48,$B$7:$B$206,B48)&gt;1,"повтор номера",""))</f>
        <v/>
      </c>
    </row>
    <row r="49" spans="1:8" x14ac:dyDescent="0.25">
      <c r="A49" s="4" t="s">
        <v>37</v>
      </c>
      <c r="B49" s="4" t="s">
        <v>140</v>
      </c>
      <c r="C49" s="4" t="s">
        <v>141</v>
      </c>
      <c r="D49" s="4" t="s">
        <v>76</v>
      </c>
      <c r="E49" s="4" t="s">
        <v>77</v>
      </c>
      <c r="F49" s="4" t="s">
        <v>78</v>
      </c>
      <c r="G49" s="4" t="s">
        <v>79</v>
      </c>
      <c r="H49" s="8" t="str">
        <f>IF(OR(A49="",B49=""),"",IF(COUNTIFS($A$7:$A$206,A49,$B$7:$B$206,B49)&gt;1,"повтор номера",""))</f>
        <v/>
      </c>
    </row>
    <row r="50" spans="1:8" x14ac:dyDescent="0.25">
      <c r="A50" s="4" t="s">
        <v>37</v>
      </c>
      <c r="B50" s="4" t="s">
        <v>142</v>
      </c>
      <c r="C50" s="4" t="s">
        <v>143</v>
      </c>
      <c r="D50" s="4" t="s">
        <v>76</v>
      </c>
      <c r="E50" s="4" t="s">
        <v>77</v>
      </c>
      <c r="F50" s="4" t="s">
        <v>78</v>
      </c>
      <c r="G50" s="4" t="s">
        <v>79</v>
      </c>
      <c r="H50" s="8" t="str">
        <f>IF(OR(A50="",B50=""),"",IF(COUNTIFS($A$7:$A$206,A50,$B$7:$B$206,B50)&gt;1,"повтор номера",""))</f>
        <v/>
      </c>
    </row>
    <row r="51" spans="1:8" x14ac:dyDescent="0.25">
      <c r="A51" s="4" t="s">
        <v>37</v>
      </c>
      <c r="B51" s="4" t="s">
        <v>144</v>
      </c>
      <c r="C51" s="4" t="s">
        <v>145</v>
      </c>
      <c r="D51" s="4" t="s">
        <v>76</v>
      </c>
      <c r="E51" s="4" t="s">
        <v>77</v>
      </c>
      <c r="F51" s="4" t="s">
        <v>78</v>
      </c>
      <c r="G51" s="4" t="s">
        <v>79</v>
      </c>
      <c r="H51" s="8" t="str">
        <f>IF(OR(A51="",B51=""),"",IF(COUNTIFS($A$7:$A$206,A51,$B$7:$B$206,B51)&gt;1,"повтор номера",""))</f>
        <v/>
      </c>
    </row>
    <row r="52" spans="1:8" x14ac:dyDescent="0.25">
      <c r="A52" s="4" t="s">
        <v>37</v>
      </c>
      <c r="B52" s="4" t="s">
        <v>146</v>
      </c>
      <c r="C52" s="4" t="s">
        <v>147</v>
      </c>
      <c r="D52" s="4" t="s">
        <v>76</v>
      </c>
      <c r="E52" s="4" t="s">
        <v>77</v>
      </c>
      <c r="F52" s="4" t="s">
        <v>78</v>
      </c>
      <c r="G52" s="4" t="s">
        <v>79</v>
      </c>
      <c r="H52" s="8" t="str">
        <f>IF(OR(A52="",B52=""),"",IF(COUNTIFS($A$7:$A$206,A52,$B$7:$B$206,B52)&gt;1,"повтор номера",""))</f>
        <v/>
      </c>
    </row>
    <row r="53" spans="1:8" x14ac:dyDescent="0.25">
      <c r="A53" s="4" t="s">
        <v>37</v>
      </c>
      <c r="B53" s="4" t="s">
        <v>148</v>
      </c>
      <c r="C53" s="4" t="s">
        <v>149</v>
      </c>
      <c r="D53" s="4" t="s">
        <v>76</v>
      </c>
      <c r="E53" s="4" t="s">
        <v>77</v>
      </c>
      <c r="F53" s="4" t="s">
        <v>78</v>
      </c>
      <c r="G53" s="4" t="s">
        <v>79</v>
      </c>
      <c r="H53" s="8" t="str">
        <f>IF(OR(A53="",B53=""),"",IF(COUNTIFS($A$7:$A$206,A53,$B$7:$B$206,B53)&gt;1,"повтор номера",""))</f>
        <v/>
      </c>
    </row>
    <row r="54" spans="1:8" x14ac:dyDescent="0.25">
      <c r="A54" s="4" t="s">
        <v>37</v>
      </c>
      <c r="B54" s="4" t="s">
        <v>150</v>
      </c>
      <c r="C54" s="4" t="s">
        <v>151</v>
      </c>
      <c r="D54" s="4" t="s">
        <v>76</v>
      </c>
      <c r="E54" s="4" t="s">
        <v>77</v>
      </c>
      <c r="F54" s="4" t="s">
        <v>78</v>
      </c>
      <c r="G54" s="4" t="s">
        <v>79</v>
      </c>
      <c r="H54" s="8" t="str">
        <f>IF(OR(A54="",B54=""),"",IF(COUNTIFS($A$7:$A$206,A54,$B$7:$B$206,B54)&gt;1,"повтор номера",""))</f>
        <v/>
      </c>
    </row>
    <row r="55" spans="1:8" x14ac:dyDescent="0.25">
      <c r="A55" s="4" t="s">
        <v>37</v>
      </c>
      <c r="B55" s="4" t="s">
        <v>152</v>
      </c>
      <c r="C55" s="4" t="s">
        <v>153</v>
      </c>
      <c r="D55" s="4" t="s">
        <v>76</v>
      </c>
      <c r="E55" s="4" t="s">
        <v>77</v>
      </c>
      <c r="F55" s="4" t="s">
        <v>78</v>
      </c>
      <c r="G55" s="4" t="s">
        <v>79</v>
      </c>
      <c r="H55" s="8" t="str">
        <f>IF(OR(A55="",B55=""),"",IF(COUNTIFS($A$7:$A$206,A55,$B$7:$B$206,B55)&gt;1,"повтор номера",""))</f>
        <v/>
      </c>
    </row>
    <row r="56" spans="1:8" x14ac:dyDescent="0.25">
      <c r="A56" s="4" t="s">
        <v>37</v>
      </c>
      <c r="B56" s="4" t="s">
        <v>154</v>
      </c>
      <c r="C56" s="4" t="s">
        <v>155</v>
      </c>
      <c r="D56" s="4" t="s">
        <v>76</v>
      </c>
      <c r="E56" s="4" t="s">
        <v>77</v>
      </c>
      <c r="F56" s="4" t="s">
        <v>78</v>
      </c>
      <c r="G56" s="4" t="s">
        <v>79</v>
      </c>
      <c r="H56" s="8" t="str">
        <f>IF(OR(A56="",B56=""),"",IF(COUNTIFS($A$7:$A$206,A56,$B$7:$B$206,B56)&gt;1,"повтор номера",""))</f>
        <v/>
      </c>
    </row>
    <row r="57" spans="1:8" x14ac:dyDescent="0.25">
      <c r="A57" s="4" t="s">
        <v>37</v>
      </c>
      <c r="B57" s="4" t="s">
        <v>156</v>
      </c>
      <c r="C57" s="4" t="s">
        <v>157</v>
      </c>
      <c r="D57" s="4" t="s">
        <v>76</v>
      </c>
      <c r="E57" s="4" t="s">
        <v>77</v>
      </c>
      <c r="F57" s="4" t="s">
        <v>78</v>
      </c>
      <c r="G57" s="4" t="s">
        <v>79</v>
      </c>
      <c r="H57" s="8" t="str">
        <f>IF(OR(A57="",B57=""),"",IF(COUNTIFS($A$7:$A$206,A57,$B$7:$B$206,B57)&gt;1,"повтор номера",""))</f>
        <v/>
      </c>
    </row>
    <row r="58" spans="1:8" x14ac:dyDescent="0.25">
      <c r="A58" s="4" t="s">
        <v>37</v>
      </c>
      <c r="B58" s="4" t="s">
        <v>158</v>
      </c>
      <c r="C58" s="4" t="s">
        <v>159</v>
      </c>
      <c r="D58" s="4" t="s">
        <v>76</v>
      </c>
      <c r="E58" s="4" t="s">
        <v>77</v>
      </c>
      <c r="F58" s="4" t="s">
        <v>78</v>
      </c>
      <c r="G58" s="4" t="s">
        <v>79</v>
      </c>
      <c r="H58" s="8" t="str">
        <f>IF(OR(A58="",B58=""),"",IF(COUNTIFS($A$7:$A$206,A58,$B$7:$B$206,B58)&gt;1,"повтор номера",""))</f>
        <v/>
      </c>
    </row>
    <row r="59" spans="1:8" x14ac:dyDescent="0.25">
      <c r="A59" s="4" t="s">
        <v>37</v>
      </c>
      <c r="B59" s="4" t="s">
        <v>160</v>
      </c>
      <c r="C59" s="4" t="s">
        <v>161</v>
      </c>
      <c r="D59" s="4" t="s">
        <v>76</v>
      </c>
      <c r="E59" s="4" t="s">
        <v>77</v>
      </c>
      <c r="F59" s="4" t="s">
        <v>78</v>
      </c>
      <c r="G59" s="4" t="s">
        <v>79</v>
      </c>
      <c r="H59" s="8" t="str">
        <f>IF(OR(A59="",B59=""),"",IF(COUNTIFS($A$7:$A$206,A59,$B$7:$B$206,B59)&gt;1,"повтор номера",""))</f>
        <v/>
      </c>
    </row>
    <row r="60" spans="1:8" x14ac:dyDescent="0.25">
      <c r="A60" s="4" t="s">
        <v>37</v>
      </c>
      <c r="B60" s="4" t="s">
        <v>162</v>
      </c>
      <c r="C60" s="4" t="s">
        <v>163</v>
      </c>
      <c r="D60" s="4" t="s">
        <v>76</v>
      </c>
      <c r="E60" s="4" t="s">
        <v>77</v>
      </c>
      <c r="F60" s="4" t="s">
        <v>78</v>
      </c>
      <c r="G60" s="4" t="s">
        <v>79</v>
      </c>
      <c r="H60" s="8" t="str">
        <f>IF(OR(A60="",B60=""),"",IF(COUNTIFS($A$7:$A$206,A60,$B$7:$B$206,B60)&gt;1,"повтор номера",""))</f>
        <v/>
      </c>
    </row>
    <row r="61" spans="1:8" x14ac:dyDescent="0.25">
      <c r="A61" s="4" t="s">
        <v>37</v>
      </c>
      <c r="B61" s="4" t="s">
        <v>164</v>
      </c>
      <c r="C61" s="4" t="s">
        <v>165</v>
      </c>
      <c r="D61" s="4" t="s">
        <v>76</v>
      </c>
      <c r="E61" s="4" t="s">
        <v>77</v>
      </c>
      <c r="F61" s="4" t="s">
        <v>78</v>
      </c>
      <c r="G61" s="4" t="s">
        <v>79</v>
      </c>
      <c r="H61" s="8" t="str">
        <f>IF(OR(A61="",B61=""),"",IF(COUNTIFS($A$7:$A$206,A61,$B$7:$B$206,B61)&gt;1,"повтор номера",""))</f>
        <v/>
      </c>
    </row>
    <row r="62" spans="1:8" x14ac:dyDescent="0.25">
      <c r="A62" s="4" t="s">
        <v>37</v>
      </c>
      <c r="B62" s="4" t="s">
        <v>166</v>
      </c>
      <c r="C62" s="4" t="s">
        <v>167</v>
      </c>
      <c r="D62" s="4" t="s">
        <v>76</v>
      </c>
      <c r="E62" s="4" t="s">
        <v>77</v>
      </c>
      <c r="F62" s="4" t="s">
        <v>78</v>
      </c>
      <c r="G62" s="4" t="s">
        <v>79</v>
      </c>
      <c r="H62" s="8" t="str">
        <f>IF(OR(A62="",B62=""),"",IF(COUNTIFS($A$7:$A$206,A62,$B$7:$B$206,B62)&gt;1,"повтор номера",""))</f>
        <v/>
      </c>
    </row>
    <row r="63" spans="1:8" x14ac:dyDescent="0.25">
      <c r="A63" s="4" t="s">
        <v>37</v>
      </c>
      <c r="B63" s="4" t="s">
        <v>168</v>
      </c>
      <c r="C63" s="4" t="s">
        <v>169</v>
      </c>
      <c r="D63" s="4" t="s">
        <v>76</v>
      </c>
      <c r="E63" s="4" t="s">
        <v>77</v>
      </c>
      <c r="F63" s="4" t="s">
        <v>78</v>
      </c>
      <c r="G63" s="4" t="s">
        <v>79</v>
      </c>
      <c r="H63" s="8" t="str">
        <f>IF(OR(A63="",B63=""),"",IF(COUNTIFS($A$7:$A$206,A63,$B$7:$B$206,B63)&gt;1,"повтор номера",""))</f>
        <v/>
      </c>
    </row>
    <row r="64" spans="1:8" x14ac:dyDescent="0.25">
      <c r="A64" s="4" t="s">
        <v>37</v>
      </c>
      <c r="B64" s="4" t="s">
        <v>170</v>
      </c>
      <c r="C64" s="4" t="s">
        <v>171</v>
      </c>
      <c r="D64" s="4" t="s">
        <v>76</v>
      </c>
      <c r="E64" s="4" t="s">
        <v>77</v>
      </c>
      <c r="F64" s="4" t="s">
        <v>78</v>
      </c>
      <c r="G64" s="4" t="s">
        <v>79</v>
      </c>
      <c r="H64" s="8" t="str">
        <f>IF(OR(A64="",B64=""),"",IF(COUNTIFS($A$7:$A$206,A64,$B$7:$B$206,B64)&gt;1,"повтор номера",""))</f>
        <v/>
      </c>
    </row>
    <row r="65" spans="1:8" x14ac:dyDescent="0.25">
      <c r="A65" s="4" t="s">
        <v>37</v>
      </c>
      <c r="B65" s="4" t="s">
        <v>172</v>
      </c>
      <c r="C65" s="4" t="s">
        <v>173</v>
      </c>
      <c r="D65" s="4" t="s">
        <v>76</v>
      </c>
      <c r="E65" s="4" t="s">
        <v>77</v>
      </c>
      <c r="F65" s="4" t="s">
        <v>78</v>
      </c>
      <c r="G65" s="4" t="s">
        <v>79</v>
      </c>
      <c r="H65" s="8" t="str">
        <f>IF(OR(A65="",B65=""),"",IF(COUNTIFS($A$7:$A$206,A65,$B$7:$B$206,B65)&gt;1,"повтор номера",""))</f>
        <v/>
      </c>
    </row>
    <row r="66" spans="1:8" x14ac:dyDescent="0.25">
      <c r="A66" s="4" t="s">
        <v>37</v>
      </c>
      <c r="B66" s="4" t="s">
        <v>174</v>
      </c>
      <c r="C66" s="4" t="s">
        <v>175</v>
      </c>
      <c r="D66" s="4" t="s">
        <v>76</v>
      </c>
      <c r="E66" s="4" t="s">
        <v>77</v>
      </c>
      <c r="F66" s="4" t="s">
        <v>78</v>
      </c>
      <c r="G66" s="4" t="s">
        <v>79</v>
      </c>
      <c r="H66" s="8" t="str">
        <f>IF(OR(A66="",B66=""),"",IF(COUNTIFS($A$7:$A$206,A66,$B$7:$B$206,B66)&gt;1,"повтор номера",""))</f>
        <v/>
      </c>
    </row>
    <row r="67" spans="1:8" x14ac:dyDescent="0.25">
      <c r="A67" s="4" t="s">
        <v>37</v>
      </c>
      <c r="B67" s="4" t="s">
        <v>176</v>
      </c>
      <c r="C67" s="4" t="s">
        <v>177</v>
      </c>
      <c r="D67" s="4" t="s">
        <v>76</v>
      </c>
      <c r="E67" s="4" t="s">
        <v>77</v>
      </c>
      <c r="F67" s="4" t="s">
        <v>78</v>
      </c>
      <c r="G67" s="4" t="s">
        <v>79</v>
      </c>
      <c r="H67" s="8" t="str">
        <f>IF(OR(A67="",B67=""),"",IF(COUNTIFS($A$7:$A$206,A67,$B$7:$B$206,B67)&gt;1,"повтор номера",""))</f>
        <v/>
      </c>
    </row>
    <row r="68" spans="1:8" x14ac:dyDescent="0.25">
      <c r="A68" s="4" t="s">
        <v>37</v>
      </c>
      <c r="B68" s="4" t="s">
        <v>178</v>
      </c>
      <c r="C68" s="4" t="s">
        <v>179</v>
      </c>
      <c r="D68" s="4" t="s">
        <v>76</v>
      </c>
      <c r="E68" s="4" t="s">
        <v>77</v>
      </c>
      <c r="F68" s="4" t="s">
        <v>78</v>
      </c>
      <c r="G68" s="4" t="s">
        <v>79</v>
      </c>
      <c r="H68" s="8" t="str">
        <f>IF(OR(A68="",B68=""),"",IF(COUNTIFS($A$7:$A$206,A68,$B$7:$B$206,B68)&gt;1,"повтор номера",""))</f>
        <v/>
      </c>
    </row>
    <row r="69" spans="1:8" x14ac:dyDescent="0.25">
      <c r="A69" s="4" t="s">
        <v>37</v>
      </c>
      <c r="B69" s="4" t="s">
        <v>180</v>
      </c>
      <c r="C69" s="4" t="s">
        <v>181</v>
      </c>
      <c r="D69" s="4" t="s">
        <v>76</v>
      </c>
      <c r="E69" s="4" t="s">
        <v>77</v>
      </c>
      <c r="F69" s="4" t="s">
        <v>78</v>
      </c>
      <c r="G69" s="4" t="s">
        <v>79</v>
      </c>
      <c r="H69" s="8" t="str">
        <f>IF(OR(A69="",B69=""),"",IF(COUNTIFS($A$7:$A$206,A69,$B$7:$B$206,B69)&gt;1,"повтор номера",""))</f>
        <v/>
      </c>
    </row>
    <row r="70" spans="1:8" x14ac:dyDescent="0.25">
      <c r="A70" s="4" t="s">
        <v>37</v>
      </c>
      <c r="B70" s="4" t="s">
        <v>182</v>
      </c>
      <c r="C70" s="4" t="s">
        <v>183</v>
      </c>
      <c r="D70" s="4" t="s">
        <v>76</v>
      </c>
      <c r="E70" s="4" t="s">
        <v>77</v>
      </c>
      <c r="F70" s="4" t="s">
        <v>78</v>
      </c>
      <c r="G70" s="4" t="s">
        <v>79</v>
      </c>
      <c r="H70" s="8" t="str">
        <f>IF(OR(A70="",B70=""),"",IF(COUNTIFS($A$7:$A$206,A70,$B$7:$B$206,B70)&gt;1,"повтор номера",""))</f>
        <v/>
      </c>
    </row>
    <row r="71" spans="1:8" x14ac:dyDescent="0.25">
      <c r="A71" s="4" t="s">
        <v>37</v>
      </c>
      <c r="B71" s="4" t="s">
        <v>184</v>
      </c>
      <c r="C71" s="4" t="s">
        <v>185</v>
      </c>
      <c r="D71" s="4" t="s">
        <v>76</v>
      </c>
      <c r="E71" s="4" t="s">
        <v>77</v>
      </c>
      <c r="F71" s="4" t="s">
        <v>78</v>
      </c>
      <c r="G71" s="4" t="s">
        <v>79</v>
      </c>
      <c r="H71" s="8" t="str">
        <f>IF(OR(A71="",B71=""),"",IF(COUNTIFS($A$7:$A$206,A71,$B$7:$B$206,B71)&gt;1,"повтор номера",""))</f>
        <v/>
      </c>
    </row>
    <row r="72" spans="1:8" x14ac:dyDescent="0.25">
      <c r="A72" s="4" t="s">
        <v>37</v>
      </c>
      <c r="B72" s="4" t="s">
        <v>186</v>
      </c>
      <c r="C72" s="4" t="s">
        <v>187</v>
      </c>
      <c r="D72" s="4" t="s">
        <v>76</v>
      </c>
      <c r="E72" s="4" t="s">
        <v>77</v>
      </c>
      <c r="F72" s="4" t="s">
        <v>78</v>
      </c>
      <c r="G72" s="4" t="s">
        <v>79</v>
      </c>
      <c r="H72" s="8" t="str">
        <f>IF(OR(A72="",B72=""),"",IF(COUNTIFS($A$7:$A$206,A72,$B$7:$B$206,B72)&gt;1,"повтор номера",""))</f>
        <v/>
      </c>
    </row>
    <row r="73" spans="1:8" x14ac:dyDescent="0.25">
      <c r="A73" s="4" t="s">
        <v>37</v>
      </c>
      <c r="B73" s="4" t="s">
        <v>188</v>
      </c>
      <c r="C73" s="4" t="s">
        <v>189</v>
      </c>
      <c r="D73" s="4" t="s">
        <v>76</v>
      </c>
      <c r="E73" s="4" t="s">
        <v>77</v>
      </c>
      <c r="F73" s="4" t="s">
        <v>78</v>
      </c>
      <c r="G73" s="4" t="s">
        <v>79</v>
      </c>
      <c r="H73" s="8" t="str">
        <f>IF(OR(A73="",B73=""),"",IF(COUNTIFS($A$7:$A$206,A73,$B$7:$B$206,B73)&gt;1,"повтор номера",""))</f>
        <v/>
      </c>
    </row>
    <row r="74" spans="1:8" x14ac:dyDescent="0.25">
      <c r="A74" s="4" t="s">
        <v>37</v>
      </c>
      <c r="B74" s="4" t="s">
        <v>190</v>
      </c>
      <c r="C74" s="4" t="s">
        <v>191</v>
      </c>
      <c r="D74" s="4" t="s">
        <v>76</v>
      </c>
      <c r="E74" s="4" t="s">
        <v>77</v>
      </c>
      <c r="F74" s="4" t="s">
        <v>78</v>
      </c>
      <c r="G74" s="4" t="s">
        <v>79</v>
      </c>
      <c r="H74" s="8" t="str">
        <f>IF(OR(A74="",B74=""),"",IF(COUNTIFS($A$7:$A$206,A74,$B$7:$B$206,B74)&gt;1,"повтор номера",""))</f>
        <v/>
      </c>
    </row>
    <row r="75" spans="1:8" x14ac:dyDescent="0.25">
      <c r="A75" s="4" t="s">
        <v>37</v>
      </c>
      <c r="B75" s="4" t="s">
        <v>192</v>
      </c>
      <c r="C75" s="4" t="s">
        <v>193</v>
      </c>
      <c r="D75" s="4" t="s">
        <v>76</v>
      </c>
      <c r="E75" s="4" t="s">
        <v>77</v>
      </c>
      <c r="F75" s="4" t="s">
        <v>78</v>
      </c>
      <c r="G75" s="4" t="s">
        <v>79</v>
      </c>
      <c r="H75" s="8" t="str">
        <f>IF(OR(A75="",B75=""),"",IF(COUNTIFS($A$7:$A$206,A75,$B$7:$B$206,B75)&gt;1,"повтор номера",""))</f>
        <v/>
      </c>
    </row>
    <row r="76" spans="1:8" x14ac:dyDescent="0.25">
      <c r="A76" s="4" t="s">
        <v>37</v>
      </c>
      <c r="B76" s="4" t="s">
        <v>194</v>
      </c>
      <c r="C76" s="4" t="s">
        <v>195</v>
      </c>
      <c r="D76" s="4" t="s">
        <v>76</v>
      </c>
      <c r="E76" s="4" t="s">
        <v>77</v>
      </c>
      <c r="F76" s="4" t="s">
        <v>78</v>
      </c>
      <c r="G76" s="4" t="s">
        <v>79</v>
      </c>
      <c r="H76" s="8" t="str">
        <f>IF(OR(A76="",B76=""),"",IF(COUNTIFS($A$7:$A$206,A76,$B$7:$B$206,B76)&gt;1,"повтор номера",""))</f>
        <v/>
      </c>
    </row>
    <row r="77" spans="1:8" x14ac:dyDescent="0.25">
      <c r="A77" s="4" t="s">
        <v>37</v>
      </c>
      <c r="B77" s="4" t="s">
        <v>196</v>
      </c>
      <c r="C77" s="4" t="s">
        <v>197</v>
      </c>
      <c r="D77" s="4" t="s">
        <v>76</v>
      </c>
      <c r="E77" s="4" t="s">
        <v>77</v>
      </c>
      <c r="F77" s="4" t="s">
        <v>78</v>
      </c>
      <c r="G77" s="4" t="s">
        <v>79</v>
      </c>
      <c r="H77" s="8" t="str">
        <f>IF(OR(A77="",B77=""),"",IF(COUNTIFS($A$7:$A$206,A77,$B$7:$B$206,B77)&gt;1,"повтор номера",""))</f>
        <v/>
      </c>
    </row>
    <row r="78" spans="1:8" x14ac:dyDescent="0.25">
      <c r="A78" s="4" t="s">
        <v>37</v>
      </c>
      <c r="B78" s="4" t="s">
        <v>198</v>
      </c>
      <c r="C78" s="4" t="s">
        <v>199</v>
      </c>
      <c r="D78" s="4" t="s">
        <v>76</v>
      </c>
      <c r="E78" s="4" t="s">
        <v>77</v>
      </c>
      <c r="F78" s="4" t="s">
        <v>78</v>
      </c>
      <c r="G78" s="4" t="s">
        <v>79</v>
      </c>
      <c r="H78" s="8" t="str">
        <f>IF(OR(A78="",B78=""),"",IF(COUNTIFS($A$7:$A$206,A78,$B$7:$B$206,B78)&gt;1,"повтор номера",""))</f>
        <v/>
      </c>
    </row>
    <row r="79" spans="1:8" x14ac:dyDescent="0.25">
      <c r="A79" s="4" t="s">
        <v>37</v>
      </c>
      <c r="B79" s="4" t="s">
        <v>200</v>
      </c>
      <c r="C79" s="4" t="s">
        <v>201</v>
      </c>
      <c r="D79" s="4" t="s">
        <v>76</v>
      </c>
      <c r="E79" s="4" t="s">
        <v>77</v>
      </c>
      <c r="F79" s="4" t="s">
        <v>78</v>
      </c>
      <c r="G79" s="4" t="s">
        <v>79</v>
      </c>
      <c r="H79" s="8" t="str">
        <f>IF(OR(A79="",B79=""),"",IF(COUNTIFS($A$7:$A$206,A79,$B$7:$B$206,B79)&gt;1,"повтор номера",""))</f>
        <v/>
      </c>
    </row>
    <row r="80" spans="1:8" x14ac:dyDescent="0.25">
      <c r="A80" s="4" t="s">
        <v>37</v>
      </c>
      <c r="B80" s="4" t="s">
        <v>202</v>
      </c>
      <c r="C80" s="4" t="s">
        <v>203</v>
      </c>
      <c r="D80" s="4" t="s">
        <v>76</v>
      </c>
      <c r="E80" s="4" t="s">
        <v>77</v>
      </c>
      <c r="F80" s="4" t="s">
        <v>78</v>
      </c>
      <c r="G80" s="4" t="s">
        <v>79</v>
      </c>
      <c r="H80" s="8" t="str">
        <f>IF(OR(A80="",B80=""),"",IF(COUNTIFS($A$7:$A$206,A80,$B$7:$B$206,B80)&gt;1,"повтор номера",""))</f>
        <v/>
      </c>
    </row>
    <row r="81" spans="1:8" x14ac:dyDescent="0.25">
      <c r="A81" s="4" t="s">
        <v>37</v>
      </c>
      <c r="B81" s="4" t="s">
        <v>204</v>
      </c>
      <c r="C81" s="4" t="s">
        <v>205</v>
      </c>
      <c r="D81" s="4" t="s">
        <v>76</v>
      </c>
      <c r="E81" s="4" t="s">
        <v>77</v>
      </c>
      <c r="F81" s="4" t="s">
        <v>78</v>
      </c>
      <c r="G81" s="4" t="s">
        <v>79</v>
      </c>
      <c r="H81" s="8" t="str">
        <f>IF(OR(A81="",B81=""),"",IF(COUNTIFS($A$7:$A$206,A81,$B$7:$B$206,B81)&gt;1,"повтор номера",""))</f>
        <v/>
      </c>
    </row>
    <row r="82" spans="1:8" x14ac:dyDescent="0.25">
      <c r="A82" s="4" t="s">
        <v>37</v>
      </c>
      <c r="B82" s="4" t="s">
        <v>206</v>
      </c>
      <c r="C82" s="4" t="s">
        <v>207</v>
      </c>
      <c r="D82" s="4" t="s">
        <v>76</v>
      </c>
      <c r="E82" s="4" t="s">
        <v>77</v>
      </c>
      <c r="F82" s="4" t="s">
        <v>78</v>
      </c>
      <c r="G82" s="4" t="s">
        <v>79</v>
      </c>
      <c r="H82" s="8" t="str">
        <f>IF(OR(A82="",B82=""),"",IF(COUNTIFS($A$7:$A$206,A82,$B$7:$B$206,B82)&gt;1,"повтор номера",""))</f>
        <v/>
      </c>
    </row>
    <row r="83" spans="1:8" x14ac:dyDescent="0.25">
      <c r="A83" s="4" t="s">
        <v>37</v>
      </c>
      <c r="B83" s="4" t="s">
        <v>208</v>
      </c>
      <c r="C83" s="4" t="s">
        <v>209</v>
      </c>
      <c r="D83" s="4" t="s">
        <v>76</v>
      </c>
      <c r="E83" s="4" t="s">
        <v>77</v>
      </c>
      <c r="F83" s="4" t="s">
        <v>78</v>
      </c>
      <c r="G83" s="4" t="s">
        <v>79</v>
      </c>
      <c r="H83" s="8" t="str">
        <f>IF(OR(A83="",B83=""),"",IF(COUNTIFS($A$7:$A$206,A83,$B$7:$B$206,B83)&gt;1,"повтор номера",""))</f>
        <v/>
      </c>
    </row>
    <row r="84" spans="1:8" x14ac:dyDescent="0.25">
      <c r="A84" s="4" t="s">
        <v>37</v>
      </c>
      <c r="B84" s="4" t="s">
        <v>210</v>
      </c>
      <c r="C84" s="4" t="s">
        <v>211</v>
      </c>
      <c r="D84" s="4" t="s">
        <v>76</v>
      </c>
      <c r="E84" s="4" t="s">
        <v>77</v>
      </c>
      <c r="F84" s="4" t="s">
        <v>78</v>
      </c>
      <c r="G84" s="4" t="s">
        <v>79</v>
      </c>
      <c r="H84" s="8" t="str">
        <f>IF(OR(A84="",B84=""),"",IF(COUNTIFS($A$7:$A$206,A84,$B$7:$B$206,B84)&gt;1,"повтор номера",""))</f>
        <v/>
      </c>
    </row>
    <row r="85" spans="1:8" x14ac:dyDescent="0.25">
      <c r="A85" s="4" t="s">
        <v>37</v>
      </c>
      <c r="B85" s="4" t="s">
        <v>212</v>
      </c>
      <c r="C85" s="4" t="s">
        <v>213</v>
      </c>
      <c r="D85" s="4" t="s">
        <v>76</v>
      </c>
      <c r="E85" s="4" t="s">
        <v>77</v>
      </c>
      <c r="F85" s="4" t="s">
        <v>78</v>
      </c>
      <c r="G85" s="4" t="s">
        <v>79</v>
      </c>
      <c r="H85" s="8" t="str">
        <f>IF(OR(A85="",B85=""),"",IF(COUNTIFS($A$7:$A$206,A85,$B$7:$B$206,B85)&gt;1,"повтор номера",""))</f>
        <v/>
      </c>
    </row>
    <row r="86" spans="1:8" x14ac:dyDescent="0.25">
      <c r="A86" s="4" t="s">
        <v>37</v>
      </c>
      <c r="B86" s="4" t="s">
        <v>214</v>
      </c>
      <c r="C86" s="4" t="s">
        <v>215</v>
      </c>
      <c r="D86" s="4" t="s">
        <v>76</v>
      </c>
      <c r="E86" s="4" t="s">
        <v>77</v>
      </c>
      <c r="F86" s="4" t="s">
        <v>78</v>
      </c>
      <c r="G86" s="4" t="s">
        <v>79</v>
      </c>
      <c r="H86" s="8" t="str">
        <f>IF(OR(A86="",B86=""),"",IF(COUNTIFS($A$7:$A$206,A86,$B$7:$B$206,B86)&gt;1,"повтор номера",""))</f>
        <v/>
      </c>
    </row>
    <row r="87" spans="1:8" x14ac:dyDescent="0.25">
      <c r="A87" s="4" t="s">
        <v>37</v>
      </c>
      <c r="B87" s="4" t="s">
        <v>216</v>
      </c>
      <c r="C87" s="4" t="s">
        <v>217</v>
      </c>
      <c r="D87" s="4" t="s">
        <v>76</v>
      </c>
      <c r="E87" s="4" t="s">
        <v>77</v>
      </c>
      <c r="F87" s="4" t="s">
        <v>78</v>
      </c>
      <c r="G87" s="4" t="s">
        <v>79</v>
      </c>
      <c r="H87" s="8" t="str">
        <f>IF(OR(A87="",B87=""),"",IF(COUNTIFS($A$7:$A$206,A87,$B$7:$B$206,B87)&gt;1,"повтор номера",""))</f>
        <v/>
      </c>
    </row>
    <row r="88" spans="1:8" x14ac:dyDescent="0.25">
      <c r="A88" s="4" t="s">
        <v>37</v>
      </c>
      <c r="B88" s="4" t="s">
        <v>218</v>
      </c>
      <c r="C88" s="4" t="s">
        <v>219</v>
      </c>
      <c r="D88" s="4" t="s">
        <v>76</v>
      </c>
      <c r="E88" s="4" t="s">
        <v>77</v>
      </c>
      <c r="F88" s="4" t="s">
        <v>78</v>
      </c>
      <c r="G88" s="4" t="s">
        <v>79</v>
      </c>
      <c r="H88" s="8" t="str">
        <f>IF(OR(A88="",B88=""),"",IF(COUNTIFS($A$7:$A$206,A88,$B$7:$B$206,B88)&gt;1,"повтор номера",""))</f>
        <v/>
      </c>
    </row>
    <row r="89" spans="1:8" x14ac:dyDescent="0.25">
      <c r="A89" s="4" t="s">
        <v>37</v>
      </c>
      <c r="B89" s="4" t="s">
        <v>220</v>
      </c>
      <c r="C89" s="4" t="s">
        <v>221</v>
      </c>
      <c r="D89" s="4" t="s">
        <v>76</v>
      </c>
      <c r="E89" s="4" t="s">
        <v>77</v>
      </c>
      <c r="F89" s="4" t="s">
        <v>78</v>
      </c>
      <c r="G89" s="4" t="s">
        <v>79</v>
      </c>
      <c r="H89" s="8" t="str">
        <f>IF(OR(A89="",B89=""),"",IF(COUNTIFS($A$7:$A$206,A89,$B$7:$B$206,B89)&gt;1,"повтор номера",""))</f>
        <v/>
      </c>
    </row>
    <row r="90" spans="1:8" x14ac:dyDescent="0.25">
      <c r="A90" s="4" t="s">
        <v>37</v>
      </c>
      <c r="B90" s="4" t="s">
        <v>222</v>
      </c>
      <c r="C90" s="4" t="s">
        <v>223</v>
      </c>
      <c r="D90" s="4" t="s">
        <v>76</v>
      </c>
      <c r="E90" s="4" t="s">
        <v>77</v>
      </c>
      <c r="F90" s="4" t="s">
        <v>78</v>
      </c>
      <c r="G90" s="4" t="s">
        <v>79</v>
      </c>
      <c r="H90" s="8" t="str">
        <f>IF(OR(A90="",B90=""),"",IF(COUNTIFS($A$7:$A$206,A90,$B$7:$B$206,B90)&gt;1,"повтор номера",""))</f>
        <v/>
      </c>
    </row>
    <row r="91" spans="1:8" x14ac:dyDescent="0.25">
      <c r="A91" s="4" t="s">
        <v>37</v>
      </c>
      <c r="B91" s="4" t="s">
        <v>224</v>
      </c>
      <c r="C91" s="4" t="s">
        <v>225</v>
      </c>
      <c r="D91" s="4" t="s">
        <v>76</v>
      </c>
      <c r="E91" s="4" t="s">
        <v>77</v>
      </c>
      <c r="F91" s="4" t="s">
        <v>78</v>
      </c>
      <c r="G91" s="4" t="s">
        <v>79</v>
      </c>
      <c r="H91" s="8" t="str">
        <f>IF(OR(A91="",B91=""),"",IF(COUNTIFS($A$7:$A$206,A91,$B$7:$B$206,B91)&gt;1,"повтор номера",""))</f>
        <v/>
      </c>
    </row>
    <row r="92" spans="1:8" x14ac:dyDescent="0.25">
      <c r="A92" s="4" t="s">
        <v>37</v>
      </c>
      <c r="B92" s="4" t="s">
        <v>226</v>
      </c>
      <c r="C92" s="4" t="s">
        <v>227</v>
      </c>
      <c r="D92" s="4" t="s">
        <v>76</v>
      </c>
      <c r="E92" s="4" t="s">
        <v>77</v>
      </c>
      <c r="F92" s="4" t="s">
        <v>78</v>
      </c>
      <c r="G92" s="4" t="s">
        <v>79</v>
      </c>
      <c r="H92" s="8" t="str">
        <f>IF(OR(A92="",B92=""),"",IF(COUNTIFS($A$7:$A$206,A92,$B$7:$B$206,B92)&gt;1,"повтор номера",""))</f>
        <v/>
      </c>
    </row>
    <row r="93" spans="1:8" x14ac:dyDescent="0.25">
      <c r="A93" s="4" t="s">
        <v>37</v>
      </c>
      <c r="B93" s="4" t="s">
        <v>228</v>
      </c>
      <c r="C93" s="4" t="s">
        <v>229</v>
      </c>
      <c r="D93" s="4" t="s">
        <v>76</v>
      </c>
      <c r="E93" s="4" t="s">
        <v>77</v>
      </c>
      <c r="F93" s="4" t="s">
        <v>78</v>
      </c>
      <c r="G93" s="4" t="s">
        <v>79</v>
      </c>
      <c r="H93" s="8" t="str">
        <f>IF(OR(A93="",B93=""),"",IF(COUNTIFS($A$7:$A$206,A93,$B$7:$B$206,B93)&gt;1,"повтор номера",""))</f>
        <v/>
      </c>
    </row>
    <row r="94" spans="1:8" x14ac:dyDescent="0.25">
      <c r="A94" s="4" t="s">
        <v>37</v>
      </c>
      <c r="B94" s="4" t="s">
        <v>230</v>
      </c>
      <c r="C94" s="4" t="s">
        <v>231</v>
      </c>
      <c r="D94" s="4" t="s">
        <v>76</v>
      </c>
      <c r="E94" s="4" t="s">
        <v>77</v>
      </c>
      <c r="F94" s="4" t="s">
        <v>78</v>
      </c>
      <c r="G94" s="4" t="s">
        <v>79</v>
      </c>
      <c r="H94" s="8" t="str">
        <f>IF(OR(A94="",B94=""),"",IF(COUNTIFS($A$7:$A$206,A94,$B$7:$B$206,B94)&gt;1,"повтор номера",""))</f>
        <v/>
      </c>
    </row>
    <row r="95" spans="1:8" x14ac:dyDescent="0.25">
      <c r="A95" s="4" t="s">
        <v>37</v>
      </c>
      <c r="B95" s="4" t="s">
        <v>232</v>
      </c>
      <c r="C95" s="4" t="s">
        <v>233</v>
      </c>
      <c r="D95" s="4" t="s">
        <v>76</v>
      </c>
      <c r="E95" s="4" t="s">
        <v>77</v>
      </c>
      <c r="F95" s="4" t="s">
        <v>78</v>
      </c>
      <c r="G95" s="4" t="s">
        <v>79</v>
      </c>
      <c r="H95" s="8" t="str">
        <f>IF(OR(A95="",B95=""),"",IF(COUNTIFS($A$7:$A$206,A95,$B$7:$B$206,B95)&gt;1,"повтор номера",""))</f>
        <v/>
      </c>
    </row>
    <row r="96" spans="1:8" x14ac:dyDescent="0.25">
      <c r="A96" s="4" t="s">
        <v>37</v>
      </c>
      <c r="B96" s="4" t="s">
        <v>234</v>
      </c>
      <c r="C96" s="4" t="s">
        <v>235</v>
      </c>
      <c r="D96" s="4" t="s">
        <v>76</v>
      </c>
      <c r="E96" s="4" t="s">
        <v>77</v>
      </c>
      <c r="F96" s="4" t="s">
        <v>78</v>
      </c>
      <c r="G96" s="4" t="s">
        <v>79</v>
      </c>
      <c r="H96" s="8" t="str">
        <f>IF(OR(A96="",B96=""),"",IF(COUNTIFS($A$7:$A$206,A96,$B$7:$B$206,B96)&gt;1,"повтор номера",""))</f>
        <v/>
      </c>
    </row>
    <row r="97" spans="1:8" x14ac:dyDescent="0.25">
      <c r="A97" s="4" t="s">
        <v>37</v>
      </c>
      <c r="B97" s="4" t="s">
        <v>236</v>
      </c>
      <c r="C97" s="4" t="s">
        <v>237</v>
      </c>
      <c r="D97" s="4" t="s">
        <v>76</v>
      </c>
      <c r="E97" s="4" t="s">
        <v>77</v>
      </c>
      <c r="F97" s="4" t="s">
        <v>78</v>
      </c>
      <c r="G97" s="4" t="s">
        <v>79</v>
      </c>
      <c r="H97" s="8" t="str">
        <f>IF(OR(A97="",B97=""),"",IF(COUNTIFS($A$7:$A$206,A97,$B$7:$B$206,B97)&gt;1,"повтор номера",""))</f>
        <v/>
      </c>
    </row>
    <row r="98" spans="1:8" x14ac:dyDescent="0.25">
      <c r="A98" s="4" t="s">
        <v>37</v>
      </c>
      <c r="B98" s="4" t="s">
        <v>238</v>
      </c>
      <c r="C98" s="4" t="s">
        <v>239</v>
      </c>
      <c r="D98" s="4" t="s">
        <v>76</v>
      </c>
      <c r="E98" s="4" t="s">
        <v>77</v>
      </c>
      <c r="F98" s="4" t="s">
        <v>78</v>
      </c>
      <c r="G98" s="4" t="s">
        <v>79</v>
      </c>
      <c r="H98" s="8" t="str">
        <f>IF(OR(A98="",B98=""),"",IF(COUNTIFS($A$7:$A$206,A98,$B$7:$B$206,B98)&gt;1,"повтор номера",""))</f>
        <v/>
      </c>
    </row>
    <row r="99" spans="1:8" x14ac:dyDescent="0.25">
      <c r="A99" s="4" t="s">
        <v>37</v>
      </c>
      <c r="B99" s="4" t="s">
        <v>240</v>
      </c>
      <c r="C99" s="4" t="s">
        <v>241</v>
      </c>
      <c r="D99" s="4" t="s">
        <v>76</v>
      </c>
      <c r="E99" s="4" t="s">
        <v>77</v>
      </c>
      <c r="F99" s="4" t="s">
        <v>78</v>
      </c>
      <c r="G99" s="4" t="s">
        <v>79</v>
      </c>
      <c r="H99" s="8" t="str">
        <f>IF(OR(A99="",B99=""),"",IF(COUNTIFS($A$7:$A$206,A99,$B$7:$B$206,B99)&gt;1,"повтор номера",""))</f>
        <v/>
      </c>
    </row>
    <row r="100" spans="1:8" x14ac:dyDescent="0.25">
      <c r="A100" s="4" t="s">
        <v>37</v>
      </c>
      <c r="B100" s="4" t="s">
        <v>242</v>
      </c>
      <c r="C100" s="4" t="s">
        <v>243</v>
      </c>
      <c r="D100" s="4" t="s">
        <v>76</v>
      </c>
      <c r="E100" s="4" t="s">
        <v>77</v>
      </c>
      <c r="F100" s="4" t="s">
        <v>78</v>
      </c>
      <c r="G100" s="4" t="s">
        <v>79</v>
      </c>
      <c r="H100" s="8" t="str">
        <f>IF(OR(A100="",B100=""),"",IF(COUNTIFS($A$7:$A$206,A100,$B$7:$B$206,B100)&gt;1,"повтор номера",""))</f>
        <v/>
      </c>
    </row>
    <row r="101" spans="1:8" x14ac:dyDescent="0.25">
      <c r="A101" s="4" t="s">
        <v>37</v>
      </c>
      <c r="B101" s="4" t="s">
        <v>102</v>
      </c>
      <c r="C101" s="4" t="s">
        <v>103</v>
      </c>
      <c r="D101" s="4" t="s">
        <v>76</v>
      </c>
      <c r="E101" s="4" t="s">
        <v>104</v>
      </c>
      <c r="F101" s="4" t="s">
        <v>35</v>
      </c>
      <c r="G101" s="4" t="s">
        <v>105</v>
      </c>
      <c r="H101" s="8" t="str">
        <f>IF(OR(A101="",B101=""),"",IF(COUNTIFS($A$7:$A$206,A101,$B$7:$B$206,B101)&gt;1,"повтор номера",""))</f>
        <v/>
      </c>
    </row>
    <row r="102" spans="1:8" x14ac:dyDescent="0.25">
      <c r="A102" s="4" t="s">
        <v>37</v>
      </c>
      <c r="B102" s="4" t="s">
        <v>106</v>
      </c>
      <c r="C102" s="4" t="s">
        <v>107</v>
      </c>
      <c r="D102" s="4" t="s">
        <v>76</v>
      </c>
      <c r="E102" s="4" t="s">
        <v>104</v>
      </c>
      <c r="F102" s="4" t="s">
        <v>35</v>
      </c>
      <c r="G102" s="4" t="s">
        <v>105</v>
      </c>
      <c r="H102" s="8" t="str">
        <f>IF(OR(A102="",B102=""),"",IF(COUNTIFS($A$7:$A$206,A102,$B$7:$B$206,B102)&gt;1,"повтор номера",""))</f>
        <v/>
      </c>
    </row>
    <row r="103" spans="1:8" x14ac:dyDescent="0.25">
      <c r="A103" s="10"/>
      <c r="B103" s="10"/>
      <c r="C103" s="10"/>
      <c r="D103" s="10"/>
      <c r="E103" s="10"/>
      <c r="F103" s="10"/>
      <c r="G103" s="10"/>
      <c r="H103" s="8" t="str">
        <f>IF(OR(A103="",B103=""),"",IF(COUNTIFS($A$7:$A$206,A103,$B$7:$B$206,B103)&gt;1,"повтор номера",""))</f>
        <v/>
      </c>
    </row>
    <row r="104" spans="1:8" x14ac:dyDescent="0.25">
      <c r="A104" s="10"/>
      <c r="B104" s="10"/>
      <c r="C104" s="10"/>
      <c r="D104" s="10"/>
      <c r="E104" s="10"/>
      <c r="F104" s="10"/>
      <c r="G104" s="10"/>
      <c r="H104" s="8" t="str">
        <f>IF(OR(A104="",B104=""),"",IF(COUNTIFS($A$7:$A$206,A104,$B$7:$B$206,B104)&gt;1,"повтор номера",""))</f>
        <v/>
      </c>
    </row>
    <row r="105" spans="1:8" x14ac:dyDescent="0.25">
      <c r="A105" s="10"/>
      <c r="B105" s="10"/>
      <c r="C105" s="10"/>
      <c r="D105" s="10"/>
      <c r="E105" s="10"/>
      <c r="F105" s="10"/>
      <c r="G105" s="10"/>
      <c r="H105" s="8" t="str">
        <f>IF(OR(A105="",B105=""),"",IF(COUNTIFS($A$7:$A$206,A105,$B$7:$B$206,B105)&gt;1,"повтор номера",""))</f>
        <v/>
      </c>
    </row>
    <row r="106" spans="1:8" x14ac:dyDescent="0.25">
      <c r="A106" s="10"/>
      <c r="B106" s="10"/>
      <c r="C106" s="10"/>
      <c r="D106" s="10"/>
      <c r="E106" s="10"/>
      <c r="F106" s="10"/>
      <c r="G106" s="10"/>
      <c r="H106" s="8" t="str">
        <f>IF(OR(A106="",B106=""),"",IF(COUNTIFS($A$7:$A$206,A106,$B$7:$B$206,B106)&gt;1,"повтор номера",""))</f>
        <v/>
      </c>
    </row>
    <row r="107" spans="1:8" x14ac:dyDescent="0.25">
      <c r="A107" s="10"/>
      <c r="B107" s="10"/>
      <c r="C107" s="10"/>
      <c r="D107" s="10"/>
      <c r="E107" s="10"/>
      <c r="F107" s="10"/>
      <c r="G107" s="10"/>
      <c r="H107" s="8" t="str">
        <f>IF(OR(A107="",B107=""),"",IF(COUNTIFS($A$7:$A$206,A107,$B$7:$B$206,B107)&gt;1,"повтор номера",""))</f>
        <v/>
      </c>
    </row>
    <row r="108" spans="1:8" x14ac:dyDescent="0.25">
      <c r="A108" s="10"/>
      <c r="B108" s="10"/>
      <c r="C108" s="10"/>
      <c r="D108" s="10"/>
      <c r="E108" s="10"/>
      <c r="F108" s="10"/>
      <c r="G108" s="10"/>
      <c r="H108" s="8" t="str">
        <f>IF(OR(A108="",B108=""),"",IF(COUNTIFS($A$7:$A$206,A108,$B$7:$B$206,B108)&gt;1,"повтор номера",""))</f>
        <v/>
      </c>
    </row>
    <row r="109" spans="1:8" x14ac:dyDescent="0.25">
      <c r="A109" s="10"/>
      <c r="B109" s="10"/>
      <c r="C109" s="10"/>
      <c r="D109" s="10"/>
      <c r="E109" s="10"/>
      <c r="F109" s="10"/>
      <c r="G109" s="10"/>
      <c r="H109" s="8" t="str">
        <f>IF(OR(A109="",B109=""),"",IF(COUNTIFS($A$7:$A$206,A109,$B$7:$B$206,B109)&gt;1,"повтор номера",""))</f>
        <v/>
      </c>
    </row>
    <row r="110" spans="1:8" x14ac:dyDescent="0.25">
      <c r="A110" s="10"/>
      <c r="B110" s="10"/>
      <c r="C110" s="10"/>
      <c r="D110" s="10"/>
      <c r="E110" s="10"/>
      <c r="F110" s="10"/>
      <c r="G110" s="10"/>
      <c r="H110" s="8" t="str">
        <f>IF(OR(A110="",B110=""),"",IF(COUNTIFS($A$7:$A$206,A110,$B$7:$B$206,B110)&gt;1,"повтор номера",""))</f>
        <v/>
      </c>
    </row>
    <row r="111" spans="1:8" x14ac:dyDescent="0.25">
      <c r="A111" s="10"/>
      <c r="B111" s="10"/>
      <c r="C111" s="10"/>
      <c r="D111" s="10"/>
      <c r="E111" s="10"/>
      <c r="F111" s="10"/>
      <c r="G111" s="10"/>
      <c r="H111" s="8" t="str">
        <f>IF(OR(A111="",B111=""),"",IF(COUNTIFS($A$7:$A$206,A111,$B$7:$B$206,B111)&gt;1,"повтор номера",""))</f>
        <v/>
      </c>
    </row>
    <row r="112" spans="1:8" x14ac:dyDescent="0.25">
      <c r="A112" s="10"/>
      <c r="B112" s="10"/>
      <c r="C112" s="10"/>
      <c r="D112" s="10"/>
      <c r="E112" s="10"/>
      <c r="F112" s="10"/>
      <c r="G112" s="10"/>
      <c r="H112" s="8" t="str">
        <f>IF(OR(A112="",B112=""),"",IF(COUNTIFS($A$7:$A$206,A112,$B$7:$B$206,B112)&gt;1,"повтор номера",""))</f>
        <v/>
      </c>
    </row>
    <row r="113" spans="1:8" x14ac:dyDescent="0.25">
      <c r="A113" s="10"/>
      <c r="B113" s="10"/>
      <c r="C113" s="10"/>
      <c r="D113" s="10"/>
      <c r="E113" s="10"/>
      <c r="F113" s="10"/>
      <c r="G113" s="10"/>
      <c r="H113" s="8" t="str">
        <f>IF(OR(A113="",B113=""),"",IF(COUNTIFS($A$7:$A$206,A113,$B$7:$B$206,B113)&gt;1,"повтор номера",""))</f>
        <v/>
      </c>
    </row>
    <row r="114" spans="1:8" x14ac:dyDescent="0.25">
      <c r="A114" s="10"/>
      <c r="B114" s="10"/>
      <c r="C114" s="10"/>
      <c r="D114" s="10"/>
      <c r="E114" s="10"/>
      <c r="F114" s="10"/>
      <c r="G114" s="10"/>
      <c r="H114" s="8" t="str">
        <f>IF(OR(A114="",B114=""),"",IF(COUNTIFS($A$7:$A$206,A114,$B$7:$B$206,B114)&gt;1,"повтор номера",""))</f>
        <v/>
      </c>
    </row>
    <row r="115" spans="1:8" x14ac:dyDescent="0.25">
      <c r="A115" s="10"/>
      <c r="B115" s="10"/>
      <c r="C115" s="10"/>
      <c r="D115" s="10"/>
      <c r="E115" s="10"/>
      <c r="F115" s="10"/>
      <c r="G115" s="10"/>
      <c r="H115" s="8" t="str">
        <f>IF(OR(A115="",B115=""),"",IF(COUNTIFS($A$7:$A$206,A115,$B$7:$B$206,B115)&gt;1,"повтор номера",""))</f>
        <v/>
      </c>
    </row>
    <row r="116" spans="1:8" x14ac:dyDescent="0.25">
      <c r="A116" s="10"/>
      <c r="B116" s="10"/>
      <c r="C116" s="10"/>
      <c r="D116" s="10"/>
      <c r="E116" s="10"/>
      <c r="F116" s="10"/>
      <c r="G116" s="10"/>
      <c r="H116" s="8" t="str">
        <f>IF(OR(A116="",B116=""),"",IF(COUNTIFS($A$7:$A$206,A116,$B$7:$B$206,B116)&gt;1,"повтор номера",""))</f>
        <v/>
      </c>
    </row>
    <row r="117" spans="1:8" x14ac:dyDescent="0.25">
      <c r="A117" s="10"/>
      <c r="B117" s="10"/>
      <c r="C117" s="10"/>
      <c r="D117" s="10"/>
      <c r="E117" s="10"/>
      <c r="F117" s="10"/>
      <c r="G117" s="10"/>
      <c r="H117" s="8" t="str">
        <f>IF(OR(A117="",B117=""),"",IF(COUNTIFS($A$7:$A$206,A117,$B$7:$B$206,B117)&gt;1,"повтор номера",""))</f>
        <v/>
      </c>
    </row>
    <row r="118" spans="1:8" x14ac:dyDescent="0.25">
      <c r="A118" s="10"/>
      <c r="B118" s="10"/>
      <c r="C118" s="10"/>
      <c r="D118" s="10"/>
      <c r="E118" s="10"/>
      <c r="F118" s="10"/>
      <c r="G118" s="10"/>
      <c r="H118" s="8" t="str">
        <f>IF(OR(A118="",B118=""),"",IF(COUNTIFS($A$7:$A$206,A118,$B$7:$B$206,B118)&gt;1,"повтор номера",""))</f>
        <v/>
      </c>
    </row>
    <row r="119" spans="1:8" x14ac:dyDescent="0.25">
      <c r="A119" s="10"/>
      <c r="B119" s="10"/>
      <c r="C119" s="10"/>
      <c r="D119" s="10"/>
      <c r="E119" s="10"/>
      <c r="F119" s="10"/>
      <c r="G119" s="10"/>
      <c r="H119" s="8" t="str">
        <f>IF(OR(A119="",B119=""),"",IF(COUNTIFS($A$7:$A$206,A119,$B$7:$B$206,B119)&gt;1,"повтор номера",""))</f>
        <v/>
      </c>
    </row>
    <row r="120" spans="1:8" x14ac:dyDescent="0.25">
      <c r="A120" s="10"/>
      <c r="B120" s="10"/>
      <c r="C120" s="10"/>
      <c r="D120" s="10"/>
      <c r="E120" s="10"/>
      <c r="F120" s="10"/>
      <c r="G120" s="10"/>
      <c r="H120" s="8" t="str">
        <f>IF(OR(A120="",B120=""),"",IF(COUNTIFS($A$7:$A$206,A120,$B$7:$B$206,B120)&gt;1,"повтор номера",""))</f>
        <v/>
      </c>
    </row>
    <row r="121" spans="1:8" x14ac:dyDescent="0.25">
      <c r="A121" s="10"/>
      <c r="B121" s="10"/>
      <c r="C121" s="10"/>
      <c r="D121" s="10"/>
      <c r="E121" s="10"/>
      <c r="F121" s="10"/>
      <c r="G121" s="10"/>
      <c r="H121" s="8" t="str">
        <f>IF(OR(A121="",B121=""),"",IF(COUNTIFS($A$7:$A$206,A121,$B$7:$B$206,B121)&gt;1,"повтор номера",""))</f>
        <v/>
      </c>
    </row>
    <row r="122" spans="1:8" x14ac:dyDescent="0.25">
      <c r="A122" s="10"/>
      <c r="B122" s="10"/>
      <c r="C122" s="10"/>
      <c r="D122" s="10"/>
      <c r="E122" s="10"/>
      <c r="F122" s="10"/>
      <c r="G122" s="10"/>
      <c r="H122" s="8" t="str">
        <f>IF(OR(A122="",B122=""),"",IF(COUNTIFS($A$7:$A$206,A122,$B$7:$B$206,B122)&gt;1,"повтор номера",""))</f>
        <v/>
      </c>
    </row>
    <row r="123" spans="1:8" x14ac:dyDescent="0.25">
      <c r="A123" s="10"/>
      <c r="B123" s="10"/>
      <c r="C123" s="10"/>
      <c r="D123" s="10"/>
      <c r="E123" s="10"/>
      <c r="F123" s="10"/>
      <c r="G123" s="10"/>
      <c r="H123" s="8" t="str">
        <f>IF(OR(A123="",B123=""),"",IF(COUNTIFS($A$7:$A$206,A123,$B$7:$B$206,B123)&gt;1,"повтор номера",""))</f>
        <v/>
      </c>
    </row>
    <row r="124" spans="1:8" x14ac:dyDescent="0.25">
      <c r="A124" s="10"/>
      <c r="B124" s="10"/>
      <c r="C124" s="10"/>
      <c r="D124" s="10"/>
      <c r="E124" s="10"/>
      <c r="F124" s="10"/>
      <c r="G124" s="10"/>
      <c r="H124" s="8" t="str">
        <f>IF(OR(A124="",B124=""),"",IF(COUNTIFS($A$7:$A$206,A124,$B$7:$B$206,B124)&gt;1,"повтор номера",""))</f>
        <v/>
      </c>
    </row>
    <row r="125" spans="1:8" x14ac:dyDescent="0.25">
      <c r="A125" s="10"/>
      <c r="B125" s="10"/>
      <c r="C125" s="10"/>
      <c r="D125" s="10"/>
      <c r="E125" s="10"/>
      <c r="F125" s="10"/>
      <c r="G125" s="10"/>
      <c r="H125" s="8" t="str">
        <f>IF(OR(A125="",B125=""),"",IF(COUNTIFS($A$7:$A$206,A125,$B$7:$B$206,B125)&gt;1,"повтор номера",""))</f>
        <v/>
      </c>
    </row>
    <row r="126" spans="1:8" x14ac:dyDescent="0.25">
      <c r="A126" s="10"/>
      <c r="B126" s="10"/>
      <c r="C126" s="10"/>
      <c r="D126" s="10"/>
      <c r="E126" s="10"/>
      <c r="F126" s="10"/>
      <c r="G126" s="10"/>
      <c r="H126" s="8" t="str">
        <f>IF(OR(A126="",B126=""),"",IF(COUNTIFS($A$7:$A$206,A126,$B$7:$B$206,B126)&gt;1,"повтор номера",""))</f>
        <v/>
      </c>
    </row>
    <row r="127" spans="1:8" x14ac:dyDescent="0.25">
      <c r="A127" s="10"/>
      <c r="B127" s="10"/>
      <c r="C127" s="10"/>
      <c r="D127" s="10"/>
      <c r="E127" s="10"/>
      <c r="F127" s="10"/>
      <c r="G127" s="10"/>
      <c r="H127" s="8" t="str">
        <f>IF(OR(A127="",B127=""),"",IF(COUNTIFS($A$7:$A$206,A127,$B$7:$B$206,B127)&gt;1,"повтор номера",""))</f>
        <v/>
      </c>
    </row>
    <row r="128" spans="1:8" x14ac:dyDescent="0.25">
      <c r="A128" s="10"/>
      <c r="B128" s="10"/>
      <c r="C128" s="10"/>
      <c r="D128" s="10"/>
      <c r="E128" s="10"/>
      <c r="F128" s="10"/>
      <c r="G128" s="10"/>
      <c r="H128" s="8" t="str">
        <f>IF(OR(A128="",B128=""),"",IF(COUNTIFS($A$7:$A$206,A128,$B$7:$B$206,B128)&gt;1,"повтор номера",""))</f>
        <v/>
      </c>
    </row>
    <row r="129" spans="1:8" x14ac:dyDescent="0.25">
      <c r="A129" s="10"/>
      <c r="B129" s="10"/>
      <c r="C129" s="10"/>
      <c r="D129" s="10"/>
      <c r="E129" s="10"/>
      <c r="F129" s="10"/>
      <c r="G129" s="10"/>
      <c r="H129" s="8" t="str">
        <f>IF(OR(A129="",B129=""),"",IF(COUNTIFS($A$7:$A$206,A129,$B$7:$B$206,B129)&gt;1,"повтор номера",""))</f>
        <v/>
      </c>
    </row>
    <row r="130" spans="1:8" x14ac:dyDescent="0.25">
      <c r="A130" s="10"/>
      <c r="B130" s="10"/>
      <c r="C130" s="10"/>
      <c r="D130" s="10"/>
      <c r="E130" s="10"/>
      <c r="F130" s="10"/>
      <c r="G130" s="10"/>
      <c r="H130" s="8" t="str">
        <f>IF(OR(A130="",B130=""),"",IF(COUNTIFS($A$7:$A$206,A130,$B$7:$B$206,B130)&gt;1,"повтор номера",""))</f>
        <v/>
      </c>
    </row>
    <row r="131" spans="1:8" x14ac:dyDescent="0.25">
      <c r="A131" s="10"/>
      <c r="B131" s="10"/>
      <c r="C131" s="10"/>
      <c r="D131" s="10"/>
      <c r="E131" s="10"/>
      <c r="F131" s="10"/>
      <c r="G131" s="10"/>
      <c r="H131" s="8" t="str">
        <f>IF(OR(A131="",B131=""),"",IF(COUNTIFS($A$7:$A$206,A131,$B$7:$B$206,B131)&gt;1,"повтор номера",""))</f>
        <v/>
      </c>
    </row>
    <row r="132" spans="1:8" x14ac:dyDescent="0.25">
      <c r="A132" s="10"/>
      <c r="B132" s="10"/>
      <c r="C132" s="10"/>
      <c r="D132" s="10"/>
      <c r="E132" s="10"/>
      <c r="F132" s="10"/>
      <c r="G132" s="10"/>
      <c r="H132" s="8" t="str">
        <f>IF(OR(A132="",B132=""),"",IF(COUNTIFS($A$7:$A$206,A132,$B$7:$B$206,B132)&gt;1,"повтор номера",""))</f>
        <v/>
      </c>
    </row>
    <row r="133" spans="1:8" x14ac:dyDescent="0.25">
      <c r="A133" s="10"/>
      <c r="B133" s="10"/>
      <c r="C133" s="10"/>
      <c r="D133" s="10"/>
      <c r="E133" s="10"/>
      <c r="F133" s="10"/>
      <c r="G133" s="10"/>
      <c r="H133" s="8" t="str">
        <f>IF(OR(A133="",B133=""),"",IF(COUNTIFS($A$7:$A$206,A133,$B$7:$B$206,B133)&gt;1,"повтор номера",""))</f>
        <v/>
      </c>
    </row>
    <row r="134" spans="1:8" x14ac:dyDescent="0.25">
      <c r="A134" s="10"/>
      <c r="B134" s="10"/>
      <c r="C134" s="10"/>
      <c r="D134" s="10"/>
      <c r="E134" s="10"/>
      <c r="F134" s="10"/>
      <c r="G134" s="10"/>
      <c r="H134" s="8" t="str">
        <f>IF(OR(A134="",B134=""),"",IF(COUNTIFS($A$7:$A$206,A134,$B$7:$B$206,B134)&gt;1,"повтор номера",""))</f>
        <v/>
      </c>
    </row>
    <row r="135" spans="1:8" x14ac:dyDescent="0.25">
      <c r="A135" s="10"/>
      <c r="B135" s="10"/>
      <c r="C135" s="10"/>
      <c r="D135" s="10"/>
      <c r="E135" s="10"/>
      <c r="F135" s="10"/>
      <c r="G135" s="10"/>
      <c r="H135" s="8" t="str">
        <f>IF(OR(A135="",B135=""),"",IF(COUNTIFS($A$7:$A$206,A135,$B$7:$B$206,B135)&gt;1,"повтор номера",""))</f>
        <v/>
      </c>
    </row>
    <row r="136" spans="1:8" x14ac:dyDescent="0.25">
      <c r="A136" s="10"/>
      <c r="B136" s="10"/>
      <c r="C136" s="10"/>
      <c r="D136" s="10"/>
      <c r="E136" s="10"/>
      <c r="F136" s="10"/>
      <c r="G136" s="10"/>
      <c r="H136" s="8" t="str">
        <f>IF(OR(A136="",B136=""),"",IF(COUNTIFS($A$7:$A$206,A136,$B$7:$B$206,B136)&gt;1,"повтор номера",""))</f>
        <v/>
      </c>
    </row>
    <row r="137" spans="1:8" x14ac:dyDescent="0.25">
      <c r="A137" s="10"/>
      <c r="B137" s="10"/>
      <c r="C137" s="10"/>
      <c r="D137" s="10"/>
      <c r="E137" s="10"/>
      <c r="F137" s="10"/>
      <c r="G137" s="10"/>
      <c r="H137" s="8" t="str">
        <f>IF(OR(A137="",B137=""),"",IF(COUNTIFS($A$7:$A$206,A137,$B$7:$B$206,B137)&gt;1,"повтор номера",""))</f>
        <v/>
      </c>
    </row>
    <row r="138" spans="1:8" x14ac:dyDescent="0.25">
      <c r="A138" s="10"/>
      <c r="B138" s="10"/>
      <c r="C138" s="10"/>
      <c r="D138" s="10"/>
      <c r="E138" s="10"/>
      <c r="F138" s="10"/>
      <c r="G138" s="10"/>
      <c r="H138" s="8" t="str">
        <f>IF(OR(A138="",B138=""),"",IF(COUNTIFS($A$7:$A$206,A138,$B$7:$B$206,B138)&gt;1,"повтор номера",""))</f>
        <v/>
      </c>
    </row>
    <row r="139" spans="1:8" x14ac:dyDescent="0.25">
      <c r="A139" s="10"/>
      <c r="B139" s="10"/>
      <c r="C139" s="10"/>
      <c r="D139" s="10"/>
      <c r="E139" s="10"/>
      <c r="F139" s="10"/>
      <c r="G139" s="10"/>
      <c r="H139" s="8" t="str">
        <f>IF(OR(A139="",B139=""),"",IF(COUNTIFS($A$7:$A$206,A139,$B$7:$B$206,B139)&gt;1,"повтор номера",""))</f>
        <v/>
      </c>
    </row>
    <row r="140" spans="1:8" x14ac:dyDescent="0.25">
      <c r="A140" s="10"/>
      <c r="B140" s="10"/>
      <c r="C140" s="10"/>
      <c r="D140" s="10"/>
      <c r="E140" s="10"/>
      <c r="F140" s="10"/>
      <c r="G140" s="10"/>
      <c r="H140" s="8" t="str">
        <f>IF(OR(A140="",B140=""),"",IF(COUNTIFS($A$7:$A$206,A140,$B$7:$B$206,B140)&gt;1,"повтор номера",""))</f>
        <v/>
      </c>
    </row>
    <row r="141" spans="1:8" x14ac:dyDescent="0.25">
      <c r="A141" s="10"/>
      <c r="B141" s="10"/>
      <c r="C141" s="10"/>
      <c r="D141" s="10"/>
      <c r="E141" s="10"/>
      <c r="F141" s="10"/>
      <c r="G141" s="10"/>
      <c r="H141" s="8" t="str">
        <f>IF(OR(A141="",B141=""),"",IF(COUNTIFS($A$7:$A$206,A141,$B$7:$B$206,B141)&gt;1,"повтор номера",""))</f>
        <v/>
      </c>
    </row>
    <row r="142" spans="1:8" x14ac:dyDescent="0.25">
      <c r="A142" s="10"/>
      <c r="B142" s="10"/>
      <c r="C142" s="10"/>
      <c r="D142" s="10"/>
      <c r="E142" s="10"/>
      <c r="F142" s="10"/>
      <c r="G142" s="10"/>
      <c r="H142" s="8" t="str">
        <f>IF(OR(A142="",B142=""),"",IF(COUNTIFS($A$7:$A$206,A142,$B$7:$B$206,B142)&gt;1,"повтор номера",""))</f>
        <v/>
      </c>
    </row>
    <row r="143" spans="1:8" x14ac:dyDescent="0.25">
      <c r="A143" s="10"/>
      <c r="B143" s="10"/>
      <c r="C143" s="10"/>
      <c r="D143" s="10"/>
      <c r="E143" s="10"/>
      <c r="F143" s="10"/>
      <c r="G143" s="10"/>
      <c r="H143" s="8" t="str">
        <f>IF(OR(A143="",B143=""),"",IF(COUNTIFS($A$7:$A$206,A143,$B$7:$B$206,B143)&gt;1,"повтор номера",""))</f>
        <v/>
      </c>
    </row>
    <row r="144" spans="1:8" x14ac:dyDescent="0.25">
      <c r="A144" s="10"/>
      <c r="B144" s="10"/>
      <c r="C144" s="10"/>
      <c r="D144" s="10"/>
      <c r="E144" s="10"/>
      <c r="F144" s="10"/>
      <c r="G144" s="10"/>
      <c r="H144" s="8" t="str">
        <f>IF(OR(A144="",B144=""),"",IF(COUNTIFS($A$7:$A$206,A144,$B$7:$B$206,B144)&gt;1,"повтор номера",""))</f>
        <v/>
      </c>
    </row>
    <row r="145" spans="1:8" x14ac:dyDescent="0.25">
      <c r="A145" s="10"/>
      <c r="B145" s="10"/>
      <c r="C145" s="10"/>
      <c r="D145" s="10"/>
      <c r="E145" s="10"/>
      <c r="F145" s="10"/>
      <c r="G145" s="10"/>
      <c r="H145" s="8" t="str">
        <f>IF(OR(A145="",B145=""),"",IF(COUNTIFS($A$7:$A$206,A145,$B$7:$B$206,B145)&gt;1,"повтор номера",""))</f>
        <v/>
      </c>
    </row>
    <row r="146" spans="1:8" x14ac:dyDescent="0.25">
      <c r="A146" s="10"/>
      <c r="B146" s="10"/>
      <c r="C146" s="10"/>
      <c r="D146" s="10"/>
      <c r="E146" s="10"/>
      <c r="F146" s="10"/>
      <c r="G146" s="10"/>
      <c r="H146" s="8" t="str">
        <f>IF(OR(A146="",B146=""),"",IF(COUNTIFS($A$7:$A$206,A146,$B$7:$B$206,B146)&gt;1,"повтор номера",""))</f>
        <v/>
      </c>
    </row>
    <row r="147" spans="1:8" x14ac:dyDescent="0.25">
      <c r="A147" s="10"/>
      <c r="B147" s="10"/>
      <c r="C147" s="10"/>
      <c r="D147" s="10"/>
      <c r="E147" s="10"/>
      <c r="F147" s="10"/>
      <c r="G147" s="10"/>
      <c r="H147" s="8" t="str">
        <f>IF(OR(A147="",B147=""),"",IF(COUNTIFS($A$7:$A$206,A147,$B$7:$B$206,B147)&gt;1,"повтор номера",""))</f>
        <v/>
      </c>
    </row>
    <row r="148" spans="1:8" x14ac:dyDescent="0.25">
      <c r="A148" s="10"/>
      <c r="B148" s="10"/>
      <c r="C148" s="10"/>
      <c r="D148" s="10"/>
      <c r="E148" s="10"/>
      <c r="F148" s="10"/>
      <c r="G148" s="10"/>
      <c r="H148" s="8" t="str">
        <f>IF(OR(A148="",B148=""),"",IF(COUNTIFS($A$7:$A$206,A148,$B$7:$B$206,B148)&gt;1,"повтор номера",""))</f>
        <v/>
      </c>
    </row>
    <row r="149" spans="1:8" x14ac:dyDescent="0.25">
      <c r="A149" s="10"/>
      <c r="B149" s="10"/>
      <c r="C149" s="10"/>
      <c r="D149" s="10"/>
      <c r="E149" s="10"/>
      <c r="F149" s="10"/>
      <c r="G149" s="10"/>
      <c r="H149" s="8" t="str">
        <f>IF(OR(A149="",B149=""),"",IF(COUNTIFS($A$7:$A$206,A149,$B$7:$B$206,B149)&gt;1,"повтор номера",""))</f>
        <v/>
      </c>
    </row>
    <row r="150" spans="1:8" x14ac:dyDescent="0.25">
      <c r="A150" s="10"/>
      <c r="B150" s="10"/>
      <c r="C150" s="10"/>
      <c r="D150" s="10"/>
      <c r="E150" s="10"/>
      <c r="F150" s="10"/>
      <c r="G150" s="10"/>
      <c r="H150" s="8" t="str">
        <f>IF(OR(A150="",B150=""),"",IF(COUNTIFS($A$7:$A$206,A150,$B$7:$B$206,B150)&gt;1,"повтор номера",""))</f>
        <v/>
      </c>
    </row>
    <row r="151" spans="1:8" x14ac:dyDescent="0.25">
      <c r="A151" s="10"/>
      <c r="B151" s="10"/>
      <c r="C151" s="10"/>
      <c r="D151" s="10"/>
      <c r="E151" s="10"/>
      <c r="F151" s="10"/>
      <c r="G151" s="10"/>
      <c r="H151" s="8" t="str">
        <f>IF(OR(A151="",B151=""),"",IF(COUNTIFS($A$7:$A$206,A151,$B$7:$B$206,B151)&gt;1,"повтор номера",""))</f>
        <v/>
      </c>
    </row>
    <row r="152" spans="1:8" x14ac:dyDescent="0.25">
      <c r="A152" s="10"/>
      <c r="B152" s="10"/>
      <c r="C152" s="10"/>
      <c r="D152" s="10"/>
      <c r="E152" s="10"/>
      <c r="F152" s="10"/>
      <c r="G152" s="10"/>
      <c r="H152" s="8" t="str">
        <f>IF(OR(A152="",B152=""),"",IF(COUNTIFS($A$7:$A$206,A152,$B$7:$B$206,B152)&gt;1,"повтор номера",""))</f>
        <v/>
      </c>
    </row>
    <row r="153" spans="1:8" x14ac:dyDescent="0.25">
      <c r="A153" s="10"/>
      <c r="B153" s="10"/>
      <c r="C153" s="10"/>
      <c r="D153" s="10"/>
      <c r="E153" s="10"/>
      <c r="F153" s="10"/>
      <c r="G153" s="10"/>
      <c r="H153" s="8" t="str">
        <f>IF(OR(A153="",B153=""),"",IF(COUNTIFS($A$7:$A$206,A153,$B$7:$B$206,B153)&gt;1,"повтор номера",""))</f>
        <v/>
      </c>
    </row>
    <row r="154" spans="1:8" x14ac:dyDescent="0.25">
      <c r="A154" s="10"/>
      <c r="B154" s="10"/>
      <c r="C154" s="10"/>
      <c r="D154" s="10"/>
      <c r="E154" s="10"/>
      <c r="F154" s="10"/>
      <c r="G154" s="10"/>
      <c r="H154" s="8" t="str">
        <f>IF(OR(A154="",B154=""),"",IF(COUNTIFS($A$7:$A$206,A154,$B$7:$B$206,B154)&gt;1,"повтор номера",""))</f>
        <v/>
      </c>
    </row>
    <row r="155" spans="1:8" x14ac:dyDescent="0.25">
      <c r="A155" s="10"/>
      <c r="B155" s="10"/>
      <c r="C155" s="10"/>
      <c r="D155" s="10"/>
      <c r="E155" s="10"/>
      <c r="F155" s="10"/>
      <c r="G155" s="10"/>
      <c r="H155" s="8" t="str">
        <f>IF(OR(A155="",B155=""),"",IF(COUNTIFS($A$7:$A$206,A155,$B$7:$B$206,B155)&gt;1,"повтор номера",""))</f>
        <v/>
      </c>
    </row>
    <row r="156" spans="1:8" x14ac:dyDescent="0.25">
      <c r="A156" s="10"/>
      <c r="B156" s="10"/>
      <c r="C156" s="10"/>
      <c r="D156" s="10"/>
      <c r="E156" s="10"/>
      <c r="F156" s="10"/>
      <c r="G156" s="10"/>
      <c r="H156" s="8" t="str">
        <f>IF(OR(A156="",B156=""),"",IF(COUNTIFS($A$7:$A$206,A156,$B$7:$B$206,B156)&gt;1,"повтор номера",""))</f>
        <v/>
      </c>
    </row>
    <row r="157" spans="1:8" x14ac:dyDescent="0.25">
      <c r="A157" s="10"/>
      <c r="B157" s="10"/>
      <c r="C157" s="10"/>
      <c r="D157" s="10"/>
      <c r="E157" s="10"/>
      <c r="F157" s="10"/>
      <c r="G157" s="10"/>
      <c r="H157" s="8" t="str">
        <f>IF(OR(A157="",B157=""),"",IF(COUNTIFS($A$7:$A$206,A157,$B$7:$B$206,B157)&gt;1,"повтор номера",""))</f>
        <v/>
      </c>
    </row>
    <row r="158" spans="1:8" x14ac:dyDescent="0.25">
      <c r="A158" s="10"/>
      <c r="B158" s="10"/>
      <c r="C158" s="10"/>
      <c r="D158" s="10"/>
      <c r="E158" s="10"/>
      <c r="F158" s="10"/>
      <c r="G158" s="10"/>
      <c r="H158" s="8" t="str">
        <f>IF(OR(A158="",B158=""),"",IF(COUNTIFS($A$7:$A$206,A158,$B$7:$B$206,B158)&gt;1,"повтор номера",""))</f>
        <v/>
      </c>
    </row>
    <row r="159" spans="1:8" x14ac:dyDescent="0.25">
      <c r="A159" s="10"/>
      <c r="B159" s="10"/>
      <c r="C159" s="10"/>
      <c r="D159" s="10"/>
      <c r="E159" s="10"/>
      <c r="F159" s="10"/>
      <c r="G159" s="10"/>
      <c r="H159" s="8" t="str">
        <f>IF(OR(A159="",B159=""),"",IF(COUNTIFS($A$7:$A$206,A159,$B$7:$B$206,B159)&gt;1,"повтор номера",""))</f>
        <v/>
      </c>
    </row>
    <row r="160" spans="1:8" x14ac:dyDescent="0.25">
      <c r="A160" s="10"/>
      <c r="B160" s="10"/>
      <c r="C160" s="10"/>
      <c r="D160" s="10"/>
      <c r="E160" s="10"/>
      <c r="F160" s="10"/>
      <c r="G160" s="10"/>
      <c r="H160" s="8" t="str">
        <f>IF(OR(A160="",B160=""),"",IF(COUNTIFS($A$7:$A$206,A160,$B$7:$B$206,B160)&gt;1,"повтор номера",""))</f>
        <v/>
      </c>
    </row>
    <row r="161" spans="1:8" x14ac:dyDescent="0.25">
      <c r="A161" s="10"/>
      <c r="B161" s="10"/>
      <c r="C161" s="10"/>
      <c r="D161" s="10"/>
      <c r="E161" s="10"/>
      <c r="F161" s="10"/>
      <c r="G161" s="10"/>
      <c r="H161" s="8" t="str">
        <f>IF(OR(A161="",B161=""),"",IF(COUNTIFS($A$7:$A$206,A161,$B$7:$B$206,B161)&gt;1,"повтор номера",""))</f>
        <v/>
      </c>
    </row>
    <row r="162" spans="1:8" x14ac:dyDescent="0.25">
      <c r="A162" s="10"/>
      <c r="B162" s="10"/>
      <c r="C162" s="10"/>
      <c r="D162" s="10"/>
      <c r="E162" s="10"/>
      <c r="F162" s="10"/>
      <c r="G162" s="10"/>
      <c r="H162" s="8" t="str">
        <f>IF(OR(A162="",B162=""),"",IF(COUNTIFS($A$7:$A$206,A162,$B$7:$B$206,B162)&gt;1,"повтор номера",""))</f>
        <v/>
      </c>
    </row>
    <row r="163" spans="1:8" x14ac:dyDescent="0.25">
      <c r="A163" s="10"/>
      <c r="B163" s="10"/>
      <c r="C163" s="10"/>
      <c r="D163" s="10"/>
      <c r="E163" s="10"/>
      <c r="F163" s="10"/>
      <c r="G163" s="10"/>
      <c r="H163" s="8" t="str">
        <f>IF(OR(A163="",B163=""),"",IF(COUNTIFS($A$7:$A$206,A163,$B$7:$B$206,B163)&gt;1,"повтор номера",""))</f>
        <v/>
      </c>
    </row>
    <row r="164" spans="1:8" x14ac:dyDescent="0.25">
      <c r="A164" s="10"/>
      <c r="B164" s="10"/>
      <c r="C164" s="10"/>
      <c r="D164" s="10"/>
      <c r="E164" s="10"/>
      <c r="F164" s="10"/>
      <c r="G164" s="10"/>
      <c r="H164" s="8" t="str">
        <f>IF(OR(A164="",B164=""),"",IF(COUNTIFS($A$7:$A$206,A164,$B$7:$B$206,B164)&gt;1,"повтор номера",""))</f>
        <v/>
      </c>
    </row>
    <row r="165" spans="1:8" x14ac:dyDescent="0.25">
      <c r="A165" s="10"/>
      <c r="B165" s="10"/>
      <c r="C165" s="10"/>
      <c r="D165" s="10"/>
      <c r="E165" s="10"/>
      <c r="F165" s="10"/>
      <c r="G165" s="10"/>
      <c r="H165" s="8" t="str">
        <f>IF(OR(A165="",B165=""),"",IF(COUNTIFS($A$7:$A$206,A165,$B$7:$B$206,B165)&gt;1,"повтор номера",""))</f>
        <v/>
      </c>
    </row>
    <row r="166" spans="1:8" x14ac:dyDescent="0.25">
      <c r="A166" s="10"/>
      <c r="B166" s="10"/>
      <c r="C166" s="10"/>
      <c r="D166" s="10"/>
      <c r="E166" s="10"/>
      <c r="F166" s="10"/>
      <c r="G166" s="10"/>
      <c r="H166" s="8" t="str">
        <f>IF(OR(A166="",B166=""),"",IF(COUNTIFS($A$7:$A$206,A166,$B$7:$B$206,B166)&gt;1,"повтор номера",""))</f>
        <v/>
      </c>
    </row>
    <row r="167" spans="1:8" x14ac:dyDescent="0.25">
      <c r="A167" s="10"/>
      <c r="B167" s="10"/>
      <c r="C167" s="10"/>
      <c r="D167" s="10"/>
      <c r="E167" s="10"/>
      <c r="F167" s="10"/>
      <c r="G167" s="10"/>
      <c r="H167" s="8" t="str">
        <f>IF(OR(A167="",B167=""),"",IF(COUNTIFS($A$7:$A$206,A167,$B$7:$B$206,B167)&gt;1,"повтор номера",""))</f>
        <v/>
      </c>
    </row>
    <row r="168" spans="1:8" x14ac:dyDescent="0.25">
      <c r="A168" s="10"/>
      <c r="B168" s="10"/>
      <c r="C168" s="10"/>
      <c r="D168" s="10"/>
      <c r="E168" s="10"/>
      <c r="F168" s="10"/>
      <c r="G168" s="10"/>
      <c r="H168" s="8" t="str">
        <f>IF(OR(A168="",B168=""),"",IF(COUNTIFS($A$7:$A$206,A168,$B$7:$B$206,B168)&gt;1,"повтор номера",""))</f>
        <v/>
      </c>
    </row>
    <row r="169" spans="1:8" x14ac:dyDescent="0.25">
      <c r="A169" s="10"/>
      <c r="B169" s="10"/>
      <c r="C169" s="10"/>
      <c r="D169" s="10"/>
      <c r="E169" s="10"/>
      <c r="F169" s="10"/>
      <c r="G169" s="10"/>
      <c r="H169" s="8" t="str">
        <f>IF(OR(A169="",B169=""),"",IF(COUNTIFS($A$7:$A$206,A169,$B$7:$B$206,B169)&gt;1,"повтор номера",""))</f>
        <v/>
      </c>
    </row>
    <row r="170" spans="1:8" x14ac:dyDescent="0.25">
      <c r="A170" s="10"/>
      <c r="B170" s="10"/>
      <c r="C170" s="10"/>
      <c r="D170" s="10"/>
      <c r="E170" s="10"/>
      <c r="F170" s="10"/>
      <c r="G170" s="10"/>
      <c r="H170" s="8" t="str">
        <f>IF(OR(A170="",B170=""),"",IF(COUNTIFS($A$7:$A$206,A170,$B$7:$B$206,B170)&gt;1,"повтор номера",""))</f>
        <v/>
      </c>
    </row>
    <row r="171" spans="1:8" x14ac:dyDescent="0.25">
      <c r="A171" s="10"/>
      <c r="B171" s="10"/>
      <c r="C171" s="10"/>
      <c r="D171" s="10"/>
      <c r="E171" s="10"/>
      <c r="F171" s="10"/>
      <c r="G171" s="10"/>
      <c r="H171" s="8" t="str">
        <f>IF(OR(A171="",B171=""),"",IF(COUNTIFS($A$7:$A$206,A171,$B$7:$B$206,B171)&gt;1,"повтор номера",""))</f>
        <v/>
      </c>
    </row>
    <row r="172" spans="1:8" x14ac:dyDescent="0.25">
      <c r="A172" s="10"/>
      <c r="B172" s="10"/>
      <c r="C172" s="10"/>
      <c r="D172" s="10"/>
      <c r="E172" s="10"/>
      <c r="F172" s="10"/>
      <c r="G172" s="10"/>
      <c r="H172" s="8" t="str">
        <f>IF(OR(A172="",B172=""),"",IF(COUNTIFS($A$7:$A$206,A172,$B$7:$B$206,B172)&gt;1,"повтор номера",""))</f>
        <v/>
      </c>
    </row>
    <row r="173" spans="1:8" x14ac:dyDescent="0.25">
      <c r="A173" s="10"/>
      <c r="B173" s="10"/>
      <c r="C173" s="10"/>
      <c r="D173" s="10"/>
      <c r="E173" s="10"/>
      <c r="F173" s="10"/>
      <c r="G173" s="10"/>
      <c r="H173" s="8" t="str">
        <f>IF(OR(A173="",B173=""),"",IF(COUNTIFS($A$7:$A$206,A173,$B$7:$B$206,B173)&gt;1,"повтор номера",""))</f>
        <v/>
      </c>
    </row>
    <row r="174" spans="1:8" x14ac:dyDescent="0.25">
      <c r="A174" s="10"/>
      <c r="B174" s="10"/>
      <c r="C174" s="10"/>
      <c r="D174" s="10"/>
      <c r="E174" s="10"/>
      <c r="F174" s="10"/>
      <c r="G174" s="10"/>
      <c r="H174" s="8" t="str">
        <f>IF(OR(A174="",B174=""),"",IF(COUNTIFS($A$7:$A$206,A174,$B$7:$B$206,B174)&gt;1,"повтор номера",""))</f>
        <v/>
      </c>
    </row>
    <row r="175" spans="1:8" x14ac:dyDescent="0.25">
      <c r="A175" s="10"/>
      <c r="B175" s="10"/>
      <c r="C175" s="10"/>
      <c r="D175" s="10"/>
      <c r="E175" s="10"/>
      <c r="F175" s="10"/>
      <c r="G175" s="10"/>
      <c r="H175" s="8" t="str">
        <f>IF(OR(A175="",B175=""),"",IF(COUNTIFS($A$7:$A$206,A175,$B$7:$B$206,B175)&gt;1,"повтор номера",""))</f>
        <v/>
      </c>
    </row>
    <row r="176" spans="1:8" x14ac:dyDescent="0.25">
      <c r="A176" s="10"/>
      <c r="B176" s="10"/>
      <c r="C176" s="10"/>
      <c r="D176" s="10"/>
      <c r="E176" s="10"/>
      <c r="F176" s="10"/>
      <c r="G176" s="10"/>
      <c r="H176" s="8" t="str">
        <f>IF(OR(A176="",B176=""),"",IF(COUNTIFS($A$7:$A$206,A176,$B$7:$B$206,B176)&gt;1,"повтор номера",""))</f>
        <v/>
      </c>
    </row>
    <row r="177" spans="1:8" x14ac:dyDescent="0.25">
      <c r="A177" s="10"/>
      <c r="B177" s="10"/>
      <c r="C177" s="10"/>
      <c r="D177" s="10"/>
      <c r="E177" s="10"/>
      <c r="F177" s="10"/>
      <c r="G177" s="10"/>
      <c r="H177" s="8" t="str">
        <f>IF(OR(A177="",B177=""),"",IF(COUNTIFS($A$7:$A$206,A177,$B$7:$B$206,B177)&gt;1,"повтор номера",""))</f>
        <v/>
      </c>
    </row>
    <row r="178" spans="1:8" x14ac:dyDescent="0.25">
      <c r="A178" s="10"/>
      <c r="B178" s="10"/>
      <c r="C178" s="10"/>
      <c r="D178" s="10"/>
      <c r="E178" s="10"/>
      <c r="F178" s="10"/>
      <c r="G178" s="10"/>
      <c r="H178" s="8" t="str">
        <f>IF(OR(A178="",B178=""),"",IF(COUNTIFS($A$7:$A$206,A178,$B$7:$B$206,B178)&gt;1,"повтор номера",""))</f>
        <v/>
      </c>
    </row>
    <row r="179" spans="1:8" x14ac:dyDescent="0.25">
      <c r="A179" s="10"/>
      <c r="B179" s="10"/>
      <c r="C179" s="10"/>
      <c r="D179" s="10"/>
      <c r="E179" s="10"/>
      <c r="F179" s="10"/>
      <c r="G179" s="10"/>
      <c r="H179" s="8" t="str">
        <f>IF(OR(A179="",B179=""),"",IF(COUNTIFS($A$7:$A$206,A179,$B$7:$B$206,B179)&gt;1,"повтор номера",""))</f>
        <v/>
      </c>
    </row>
    <row r="180" spans="1:8" x14ac:dyDescent="0.25">
      <c r="A180" s="10"/>
      <c r="B180" s="10"/>
      <c r="C180" s="10"/>
      <c r="D180" s="10"/>
      <c r="E180" s="10"/>
      <c r="F180" s="10"/>
      <c r="G180" s="10"/>
      <c r="H180" s="8" t="str">
        <f>IF(OR(A180="",B180=""),"",IF(COUNTIFS($A$7:$A$206,A180,$B$7:$B$206,B180)&gt;1,"повтор номера",""))</f>
        <v/>
      </c>
    </row>
    <row r="181" spans="1:8" x14ac:dyDescent="0.25">
      <c r="A181" s="10"/>
      <c r="B181" s="10"/>
      <c r="C181" s="10"/>
      <c r="D181" s="10"/>
      <c r="E181" s="10"/>
      <c r="F181" s="10"/>
      <c r="G181" s="10"/>
      <c r="H181" s="8" t="str">
        <f>IF(OR(A181="",B181=""),"",IF(COUNTIFS($A$7:$A$206,A181,$B$7:$B$206,B181)&gt;1,"повтор номера",""))</f>
        <v/>
      </c>
    </row>
    <row r="182" spans="1:8" x14ac:dyDescent="0.25">
      <c r="A182" s="10"/>
      <c r="B182" s="10"/>
      <c r="C182" s="10"/>
      <c r="D182" s="10"/>
      <c r="E182" s="10"/>
      <c r="F182" s="10"/>
      <c r="G182" s="10"/>
      <c r="H182" s="8" t="str">
        <f>IF(OR(A182="",B182=""),"",IF(COUNTIFS($A$7:$A$206,A182,$B$7:$B$206,B182)&gt;1,"повтор номера",""))</f>
        <v/>
      </c>
    </row>
    <row r="183" spans="1:8" x14ac:dyDescent="0.25">
      <c r="A183" s="10"/>
      <c r="B183" s="10"/>
      <c r="C183" s="10"/>
      <c r="D183" s="10"/>
      <c r="E183" s="10"/>
      <c r="F183" s="10"/>
      <c r="G183" s="10"/>
      <c r="H183" s="8" t="str">
        <f>IF(OR(A183="",B183=""),"",IF(COUNTIFS($A$7:$A$206,A183,$B$7:$B$206,B183)&gt;1,"повтор номера",""))</f>
        <v/>
      </c>
    </row>
    <row r="184" spans="1:8" x14ac:dyDescent="0.25">
      <c r="A184" s="10"/>
      <c r="B184" s="10"/>
      <c r="C184" s="10"/>
      <c r="D184" s="10"/>
      <c r="E184" s="10"/>
      <c r="F184" s="10"/>
      <c r="G184" s="10"/>
      <c r="H184" s="8" t="str">
        <f>IF(OR(A184="",B184=""),"",IF(COUNTIFS($A$7:$A$206,A184,$B$7:$B$206,B184)&gt;1,"повтор номера",""))</f>
        <v/>
      </c>
    </row>
    <row r="185" spans="1:8" x14ac:dyDescent="0.25">
      <c r="A185" s="10"/>
      <c r="B185" s="10"/>
      <c r="C185" s="10"/>
      <c r="D185" s="10"/>
      <c r="E185" s="10"/>
      <c r="F185" s="10"/>
      <c r="G185" s="10"/>
      <c r="H185" s="8" t="str">
        <f>IF(OR(A185="",B185=""),"",IF(COUNTIFS($A$7:$A$206,A185,$B$7:$B$206,B185)&gt;1,"повтор номера",""))</f>
        <v/>
      </c>
    </row>
    <row r="186" spans="1:8" x14ac:dyDescent="0.25">
      <c r="A186" s="10"/>
      <c r="B186" s="10"/>
      <c r="C186" s="10"/>
      <c r="D186" s="10"/>
      <c r="E186" s="10"/>
      <c r="F186" s="10"/>
      <c r="G186" s="10"/>
      <c r="H186" s="8" t="str">
        <f>IF(OR(A186="",B186=""),"",IF(COUNTIFS($A$7:$A$206,A186,$B$7:$B$206,B186)&gt;1,"повтор номера",""))</f>
        <v/>
      </c>
    </row>
    <row r="187" spans="1:8" x14ac:dyDescent="0.25">
      <c r="A187" s="10"/>
      <c r="B187" s="10"/>
      <c r="C187" s="10"/>
      <c r="D187" s="10"/>
      <c r="E187" s="10"/>
      <c r="F187" s="10"/>
      <c r="G187" s="10"/>
      <c r="H187" s="8" t="str">
        <f>IF(OR(A187="",B187=""),"",IF(COUNTIFS($A$7:$A$206,A187,$B$7:$B$206,B187)&gt;1,"повтор номера",""))</f>
        <v/>
      </c>
    </row>
    <row r="188" spans="1:8" x14ac:dyDescent="0.25">
      <c r="A188" s="10"/>
      <c r="B188" s="10"/>
      <c r="C188" s="10"/>
      <c r="D188" s="10"/>
      <c r="E188" s="10"/>
      <c r="F188" s="10"/>
      <c r="G188" s="10"/>
      <c r="H188" s="8" t="str">
        <f>IF(OR(A188="",B188=""),"",IF(COUNTIFS($A$7:$A$206,A188,$B$7:$B$206,B188)&gt;1,"повтор номера",""))</f>
        <v/>
      </c>
    </row>
    <row r="189" spans="1:8" x14ac:dyDescent="0.25">
      <c r="A189" s="10"/>
      <c r="B189" s="10"/>
      <c r="C189" s="10"/>
      <c r="D189" s="10"/>
      <c r="E189" s="10"/>
      <c r="F189" s="10"/>
      <c r="G189" s="10"/>
      <c r="H189" s="8" t="str">
        <f>IF(OR(A189="",B189=""),"",IF(COUNTIFS($A$7:$A$206,A189,$B$7:$B$206,B189)&gt;1,"повтор номера",""))</f>
        <v/>
      </c>
    </row>
    <row r="190" spans="1:8" x14ac:dyDescent="0.25">
      <c r="A190" s="10"/>
      <c r="B190" s="10"/>
      <c r="C190" s="10"/>
      <c r="D190" s="10"/>
      <c r="E190" s="10"/>
      <c r="F190" s="10"/>
      <c r="G190" s="10"/>
      <c r="H190" s="8" t="str">
        <f>IF(OR(A190="",B190=""),"",IF(COUNTIFS($A$7:$A$206,A190,$B$7:$B$206,B190)&gt;1,"повтор номера",""))</f>
        <v/>
      </c>
    </row>
    <row r="191" spans="1:8" x14ac:dyDescent="0.25">
      <c r="A191" s="10"/>
      <c r="B191" s="10"/>
      <c r="C191" s="10"/>
      <c r="D191" s="10"/>
      <c r="E191" s="10"/>
      <c r="F191" s="10"/>
      <c r="G191" s="10"/>
      <c r="H191" s="8" t="str">
        <f>IF(OR(A191="",B191=""),"",IF(COUNTIFS($A$7:$A$206,A191,$B$7:$B$206,B191)&gt;1,"повтор номера",""))</f>
        <v/>
      </c>
    </row>
    <row r="192" spans="1:8" x14ac:dyDescent="0.25">
      <c r="A192" s="10"/>
      <c r="B192" s="10"/>
      <c r="C192" s="10"/>
      <c r="D192" s="10"/>
      <c r="E192" s="10"/>
      <c r="F192" s="10"/>
      <c r="G192" s="10"/>
      <c r="H192" s="8" t="str">
        <f>IF(OR(A192="",B192=""),"",IF(COUNTIFS($A$7:$A$206,A192,$B$7:$B$206,B192)&gt;1,"повтор номера",""))</f>
        <v/>
      </c>
    </row>
    <row r="193" spans="1:8" x14ac:dyDescent="0.25">
      <c r="A193" s="10"/>
      <c r="B193" s="10"/>
      <c r="C193" s="10"/>
      <c r="D193" s="10"/>
      <c r="E193" s="10"/>
      <c r="F193" s="10"/>
      <c r="G193" s="10"/>
      <c r="H193" s="8" t="str">
        <f>IF(OR(A193="",B193=""),"",IF(COUNTIFS($A$7:$A$206,A193,$B$7:$B$206,B193)&gt;1,"повтор номера",""))</f>
        <v/>
      </c>
    </row>
    <row r="194" spans="1:8" x14ac:dyDescent="0.25">
      <c r="A194" s="10"/>
      <c r="B194" s="10"/>
      <c r="C194" s="10"/>
      <c r="D194" s="10"/>
      <c r="E194" s="10"/>
      <c r="F194" s="10"/>
      <c r="G194" s="10"/>
      <c r="H194" s="8" t="str">
        <f>IF(OR(A194="",B194=""),"",IF(COUNTIFS($A$7:$A$206,A194,$B$7:$B$206,B194)&gt;1,"повтор номера",""))</f>
        <v/>
      </c>
    </row>
    <row r="195" spans="1:8" x14ac:dyDescent="0.25">
      <c r="A195" s="10"/>
      <c r="B195" s="10"/>
      <c r="C195" s="10"/>
      <c r="D195" s="10"/>
      <c r="E195" s="10"/>
      <c r="F195" s="10"/>
      <c r="G195" s="10"/>
      <c r="H195" s="8" t="str">
        <f>IF(OR(A195="",B195=""),"",IF(COUNTIFS($A$7:$A$206,A195,$B$7:$B$206,B195)&gt;1,"повтор номера",""))</f>
        <v/>
      </c>
    </row>
    <row r="196" spans="1:8" x14ac:dyDescent="0.25">
      <c r="A196" s="10"/>
      <c r="B196" s="10"/>
      <c r="C196" s="10"/>
      <c r="D196" s="10"/>
      <c r="E196" s="10"/>
      <c r="F196" s="10"/>
      <c r="G196" s="10"/>
      <c r="H196" s="8" t="str">
        <f>IF(OR(A196="",B196=""),"",IF(COUNTIFS($A$7:$A$206,A196,$B$7:$B$206,B196)&gt;1,"повтор номера",""))</f>
        <v/>
      </c>
    </row>
    <row r="197" spans="1:8" x14ac:dyDescent="0.25">
      <c r="A197" s="10"/>
      <c r="B197" s="10"/>
      <c r="C197" s="10"/>
      <c r="D197" s="10"/>
      <c r="E197" s="10"/>
      <c r="F197" s="10"/>
      <c r="G197" s="10"/>
      <c r="H197" s="8" t="str">
        <f>IF(OR(A197="",B197=""),"",IF(COUNTIFS($A$7:$A$206,A197,$B$7:$B$206,B197)&gt;1,"повтор номера",""))</f>
        <v/>
      </c>
    </row>
    <row r="198" spans="1:8" x14ac:dyDescent="0.25">
      <c r="A198" s="10"/>
      <c r="B198" s="10"/>
      <c r="C198" s="10"/>
      <c r="D198" s="10"/>
      <c r="E198" s="10"/>
      <c r="F198" s="10"/>
      <c r="G198" s="10"/>
      <c r="H198" s="8" t="str">
        <f>IF(OR(A198="",B198=""),"",IF(COUNTIFS($A$7:$A$206,A198,$B$7:$B$206,B198)&gt;1,"повтор номера",""))</f>
        <v/>
      </c>
    </row>
    <row r="199" spans="1:8" x14ac:dyDescent="0.25">
      <c r="A199" s="10"/>
      <c r="B199" s="10"/>
      <c r="C199" s="10"/>
      <c r="D199" s="10"/>
      <c r="E199" s="10"/>
      <c r="F199" s="10"/>
      <c r="G199" s="10"/>
      <c r="H199" s="8" t="str">
        <f>IF(OR(A199="",B199=""),"",IF(COUNTIFS($A$7:$A$206,A199,$B$7:$B$206,B199)&gt;1,"повтор номера",""))</f>
        <v/>
      </c>
    </row>
    <row r="200" spans="1:8" x14ac:dyDescent="0.25">
      <c r="A200" s="10"/>
      <c r="B200" s="10"/>
      <c r="C200" s="10"/>
      <c r="D200" s="10"/>
      <c r="E200" s="10"/>
      <c r="F200" s="10"/>
      <c r="G200" s="10"/>
      <c r="H200" s="8" t="str">
        <f>IF(OR(A200="",B200=""),"",IF(COUNTIFS($A$7:$A$206,A200,$B$7:$B$206,B200)&gt;1,"повтор номера",""))</f>
        <v/>
      </c>
    </row>
    <row r="201" spans="1:8" x14ac:dyDescent="0.25">
      <c r="A201" s="10"/>
      <c r="B201" s="10"/>
      <c r="C201" s="10"/>
      <c r="D201" s="10"/>
      <c r="E201" s="10"/>
      <c r="F201" s="10"/>
      <c r="G201" s="10"/>
      <c r="H201" s="8" t="str">
        <f>IF(OR(A201="",B201=""),"",IF(COUNTIFS($A$7:$A$206,A201,$B$7:$B$206,B201)&gt;1,"повтор номера",""))</f>
        <v/>
      </c>
    </row>
    <row r="202" spans="1:8" x14ac:dyDescent="0.25">
      <c r="A202" s="10"/>
      <c r="B202" s="10"/>
      <c r="C202" s="10"/>
      <c r="D202" s="10"/>
      <c r="E202" s="10"/>
      <c r="F202" s="10"/>
      <c r="G202" s="10"/>
      <c r="H202" s="8" t="str">
        <f>IF(OR(A202="",B202=""),"",IF(COUNTIFS($A$7:$A$206,A202,$B$7:$B$206,B202)&gt;1,"повтор номера",""))</f>
        <v/>
      </c>
    </row>
    <row r="203" spans="1:8" x14ac:dyDescent="0.25">
      <c r="A203" s="10"/>
      <c r="B203" s="10"/>
      <c r="C203" s="10"/>
      <c r="D203" s="10"/>
      <c r="E203" s="10"/>
      <c r="F203" s="10"/>
      <c r="G203" s="10"/>
      <c r="H203" s="8" t="str">
        <f>IF(OR(A203="",B203=""),"",IF(COUNTIFS($A$7:$A$206,A203,$B$7:$B$206,B203)&gt;1,"повтор номера",""))</f>
        <v/>
      </c>
    </row>
    <row r="204" spans="1:8" x14ac:dyDescent="0.25">
      <c r="A204" s="10"/>
      <c r="B204" s="10"/>
      <c r="C204" s="10"/>
      <c r="D204" s="10"/>
      <c r="E204" s="10"/>
      <c r="F204" s="10"/>
      <c r="G204" s="10"/>
      <c r="H204" s="8" t="str">
        <f>IF(OR(A204="",B204=""),"",IF(COUNTIFS($A$7:$A$206,A204,$B$7:$B$206,B204)&gt;1,"повтор номера",""))</f>
        <v/>
      </c>
    </row>
    <row r="205" spans="1:8" x14ac:dyDescent="0.25">
      <c r="A205" s="10"/>
      <c r="B205" s="10"/>
      <c r="C205" s="10"/>
      <c r="D205" s="10"/>
      <c r="E205" s="10"/>
      <c r="F205" s="10"/>
      <c r="G205" s="10"/>
      <c r="H205" s="8" t="str">
        <f>IF(OR(A205="",B205=""),"",IF(COUNTIFS($A$7:$A$206,A205,$B$7:$B$206,B205)&gt;1,"повтор номера",""))</f>
        <v/>
      </c>
    </row>
    <row r="206" spans="1:8" x14ac:dyDescent="0.25">
      <c r="A206" s="10"/>
      <c r="B206" s="10"/>
      <c r="C206" s="10"/>
      <c r="D206" s="10"/>
      <c r="E206" s="10"/>
      <c r="F206" s="10"/>
      <c r="G206" s="10"/>
      <c r="H206" s="8" t="str">
        <f>IF(OR(A206="",B206=""),"",IF(COUNTIFS($A$7:$A$206,A206,$B$7:$B$206,B206)&gt;1,"повтор номера",""))</f>
        <v/>
      </c>
    </row>
  </sheetData>
  <autoFilter ref="A6:H206"/>
  <mergeCells count="2">
    <mergeCell ref="A2:H2"/>
    <mergeCell ref="A3:H3"/>
  </mergeCells>
  <conditionalFormatting sqref="A7:H206">
    <cfRule type="expression" dxfId="0" priority="1">
      <formula>$H7="повтор номера"</formula>
    </cfRule>
  </conditionalFormatting>
  <dataValidations count="202">
    <dataValidation type="custom" allowBlank="1" showErrorMessage="1" errorStyle="stop" errorTitle="Повтор номера точки" error="Номер точки внутри одной системы должен встречаться один раз." sqref="B10">
      <formula1>OR(B10="",AND(A10&lt;&gt;"",COUNTIFS($A$7:$A$206,A10,$B$7:$B$206,B10)&lt;=1))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00">
      <formula1>OR(B100="",AND(A100&lt;&gt;"",COUNTIFS($A$7:$A$206,A100,$B$7:$B$206,B100)&lt;=1))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01">
      <formula1>OR(B101="",AND(A101&lt;&gt;"",COUNTIFS($A$7:$A$206,A101,$B$7:$B$206,B101)&lt;=1))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02">
      <formula1>OR(B102="",AND(A102&lt;&gt;"",COUNTIFS($A$7:$A$206,A102,$B$7:$B$206,B102)&lt;=1))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03">
      <formula1>OR(B103="",AND(A103&lt;&gt;"",COUNTIFS($A$7:$A$206,A103,$B$7:$B$206,B103)&lt;=1))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04">
      <formula1>OR(B104="",AND(A104&lt;&gt;"",COUNTIFS($A$7:$A$206,A104,$B$7:$B$206,B104)&lt;=1))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05">
      <formula1>OR(B105="",AND(A105&lt;&gt;"",COUNTIFS($A$7:$A$206,A105,$B$7:$B$206,B105)&lt;=1))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06">
      <formula1>OR(B106="",AND(A106&lt;&gt;"",COUNTIFS($A$7:$A$206,A106,$B$7:$B$206,B106)&lt;=1))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07">
      <formula1>OR(B107="",AND(A107&lt;&gt;"",COUNTIFS($A$7:$A$206,A107,$B$7:$B$206,B107)&lt;=1))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08">
      <formula1>OR(B108="",AND(A108&lt;&gt;"",COUNTIFS($A$7:$A$206,A108,$B$7:$B$206,B108)&lt;=1))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09">
      <formula1>OR(B109="",AND(A109&lt;&gt;"",COUNTIFS($A$7:$A$206,A109,$B$7:$B$206,B109)&lt;=1))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1">
      <formula1>OR(B11="",AND(A11&lt;&gt;"",COUNTIFS($A$7:$A$206,A11,$B$7:$B$206,B11)&lt;=1))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10">
      <formula1>OR(B110="",AND(A110&lt;&gt;"",COUNTIFS($A$7:$A$206,A110,$B$7:$B$206,B110)&lt;=1))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11">
      <formula1>OR(B111="",AND(A111&lt;&gt;"",COUNTIFS($A$7:$A$206,A111,$B$7:$B$206,B111)&lt;=1))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12">
      <formula1>OR(B112="",AND(A112&lt;&gt;"",COUNTIFS($A$7:$A$206,A112,$B$7:$B$206,B112)&lt;=1))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13">
      <formula1>OR(B113="",AND(A113&lt;&gt;"",COUNTIFS($A$7:$A$206,A113,$B$7:$B$206,B113)&lt;=1))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14">
      <formula1>OR(B114="",AND(A114&lt;&gt;"",COUNTIFS($A$7:$A$206,A114,$B$7:$B$206,B114)&lt;=1))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15">
      <formula1>OR(B115="",AND(A115&lt;&gt;"",COUNTIFS($A$7:$A$206,A115,$B$7:$B$206,B115)&lt;=1))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16">
      <formula1>OR(B116="",AND(A116&lt;&gt;"",COUNTIFS($A$7:$A$206,A116,$B$7:$B$206,B116)&lt;=1))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17">
      <formula1>OR(B117="",AND(A117&lt;&gt;"",COUNTIFS($A$7:$A$206,A117,$B$7:$B$206,B117)&lt;=1))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18">
      <formula1>OR(B118="",AND(A118&lt;&gt;"",COUNTIFS($A$7:$A$206,A118,$B$7:$B$206,B118)&lt;=1))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19">
      <formula1>OR(B119="",AND(A119&lt;&gt;"",COUNTIFS($A$7:$A$206,A119,$B$7:$B$206,B119)&lt;=1))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2">
      <formula1>OR(B12="",AND(A12&lt;&gt;"",COUNTIFS($A$7:$A$206,A12,$B$7:$B$206,B12)&lt;=1))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20">
      <formula1>OR(B120="",AND(A120&lt;&gt;"",COUNTIFS($A$7:$A$206,A120,$B$7:$B$206,B120)&lt;=1))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21">
      <formula1>OR(B121="",AND(A121&lt;&gt;"",COUNTIFS($A$7:$A$206,A121,$B$7:$B$206,B121)&lt;=1))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22">
      <formula1>OR(B122="",AND(A122&lt;&gt;"",COUNTIFS($A$7:$A$206,A122,$B$7:$B$206,B122)&lt;=1))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23">
      <formula1>OR(B123="",AND(A123&lt;&gt;"",COUNTIFS($A$7:$A$206,A123,$B$7:$B$206,B123)&lt;=1))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24">
      <formula1>OR(B124="",AND(A124&lt;&gt;"",COUNTIFS($A$7:$A$206,A124,$B$7:$B$206,B124)&lt;=1))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25">
      <formula1>OR(B125="",AND(A125&lt;&gt;"",COUNTIFS($A$7:$A$206,A125,$B$7:$B$206,B125)&lt;=1))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26">
      <formula1>OR(B126="",AND(A126&lt;&gt;"",COUNTIFS($A$7:$A$206,A126,$B$7:$B$206,B126)&lt;=1))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27">
      <formula1>OR(B127="",AND(A127&lt;&gt;"",COUNTIFS($A$7:$A$206,A127,$B$7:$B$206,B127)&lt;=1))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28">
      <formula1>OR(B128="",AND(A128&lt;&gt;"",COUNTIFS($A$7:$A$206,A128,$B$7:$B$206,B128)&lt;=1))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29">
      <formula1>OR(B129="",AND(A129&lt;&gt;"",COUNTIFS($A$7:$A$206,A129,$B$7:$B$206,B129)&lt;=1))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3">
      <formula1>OR(B13="",AND(A13&lt;&gt;"",COUNTIFS($A$7:$A$206,A13,$B$7:$B$206,B13)&lt;=1))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30">
      <formula1>OR(B130="",AND(A130&lt;&gt;"",COUNTIFS($A$7:$A$206,A130,$B$7:$B$206,B130)&lt;=1))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31">
      <formula1>OR(B131="",AND(A131&lt;&gt;"",COUNTIFS($A$7:$A$206,A131,$B$7:$B$206,B131)&lt;=1))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32">
      <formula1>OR(B132="",AND(A132&lt;&gt;"",COUNTIFS($A$7:$A$206,A132,$B$7:$B$206,B132)&lt;=1))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33">
      <formula1>OR(B133="",AND(A133&lt;&gt;"",COUNTIFS($A$7:$A$206,A133,$B$7:$B$206,B133)&lt;=1))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34">
      <formula1>OR(B134="",AND(A134&lt;&gt;"",COUNTIFS($A$7:$A$206,A134,$B$7:$B$206,B134)&lt;=1))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35">
      <formula1>OR(B135="",AND(A135&lt;&gt;"",COUNTIFS($A$7:$A$206,A135,$B$7:$B$206,B135)&lt;=1))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36">
      <formula1>OR(B136="",AND(A136&lt;&gt;"",COUNTIFS($A$7:$A$206,A136,$B$7:$B$206,B136)&lt;=1))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37">
      <formula1>OR(B137="",AND(A137&lt;&gt;"",COUNTIFS($A$7:$A$206,A137,$B$7:$B$206,B137)&lt;=1))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38">
      <formula1>OR(B138="",AND(A138&lt;&gt;"",COUNTIFS($A$7:$A$206,A138,$B$7:$B$206,B138)&lt;=1))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39">
      <formula1>OR(B139="",AND(A139&lt;&gt;"",COUNTIFS($A$7:$A$206,A139,$B$7:$B$206,B139)&lt;=1))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4">
      <formula1>OR(B14="",AND(A14&lt;&gt;"",COUNTIFS($A$7:$A$206,A14,$B$7:$B$206,B14)&lt;=1))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40">
      <formula1>OR(B140="",AND(A140&lt;&gt;"",COUNTIFS($A$7:$A$206,A140,$B$7:$B$206,B140)&lt;=1))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41">
      <formula1>OR(B141="",AND(A141&lt;&gt;"",COUNTIFS($A$7:$A$206,A141,$B$7:$B$206,B141)&lt;=1))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42">
      <formula1>OR(B142="",AND(A142&lt;&gt;"",COUNTIFS($A$7:$A$206,A142,$B$7:$B$206,B142)&lt;=1))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43">
      <formula1>OR(B143="",AND(A143&lt;&gt;"",COUNTIFS($A$7:$A$206,A143,$B$7:$B$206,B143)&lt;=1))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44">
      <formula1>OR(B144="",AND(A144&lt;&gt;"",COUNTIFS($A$7:$A$206,A144,$B$7:$B$206,B144)&lt;=1))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45">
      <formula1>OR(B145="",AND(A145&lt;&gt;"",COUNTIFS($A$7:$A$206,A145,$B$7:$B$206,B145)&lt;=1))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46">
      <formula1>OR(B146="",AND(A146&lt;&gt;"",COUNTIFS($A$7:$A$206,A146,$B$7:$B$206,B146)&lt;=1))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47">
      <formula1>OR(B147="",AND(A147&lt;&gt;"",COUNTIFS($A$7:$A$206,A147,$B$7:$B$206,B147)&lt;=1))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48">
      <formula1>OR(B148="",AND(A148&lt;&gt;"",COUNTIFS($A$7:$A$206,A148,$B$7:$B$206,B148)&lt;=1))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49">
      <formula1>OR(B149="",AND(A149&lt;&gt;"",COUNTIFS($A$7:$A$206,A149,$B$7:$B$206,B149)&lt;=1))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5">
      <formula1>OR(B15="",AND(A15&lt;&gt;"",COUNTIFS($A$7:$A$206,A15,$B$7:$B$206,B15)&lt;=1))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50">
      <formula1>OR(B150="",AND(A150&lt;&gt;"",COUNTIFS($A$7:$A$206,A150,$B$7:$B$206,B150)&lt;=1))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51">
      <formula1>OR(B151="",AND(A151&lt;&gt;"",COUNTIFS($A$7:$A$206,A151,$B$7:$B$206,B151)&lt;=1))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52">
      <formula1>OR(B152="",AND(A152&lt;&gt;"",COUNTIFS($A$7:$A$206,A152,$B$7:$B$206,B152)&lt;=1))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53">
      <formula1>OR(B153="",AND(A153&lt;&gt;"",COUNTIFS($A$7:$A$206,A153,$B$7:$B$206,B153)&lt;=1))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54">
      <formula1>OR(B154="",AND(A154&lt;&gt;"",COUNTIFS($A$7:$A$206,A154,$B$7:$B$206,B154)&lt;=1))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55">
      <formula1>OR(B155="",AND(A155&lt;&gt;"",COUNTIFS($A$7:$A$206,A155,$B$7:$B$206,B155)&lt;=1))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56">
      <formula1>OR(B156="",AND(A156&lt;&gt;"",COUNTIFS($A$7:$A$206,A156,$B$7:$B$206,B156)&lt;=1))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57">
      <formula1>OR(B157="",AND(A157&lt;&gt;"",COUNTIFS($A$7:$A$206,A157,$B$7:$B$206,B157)&lt;=1))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58">
      <formula1>OR(B158="",AND(A158&lt;&gt;"",COUNTIFS($A$7:$A$206,A158,$B$7:$B$206,B158)&lt;=1))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59">
      <formula1>OR(B159="",AND(A159&lt;&gt;"",COUNTIFS($A$7:$A$206,A159,$B$7:$B$206,B159)&lt;=1))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6">
      <formula1>OR(B16="",AND(A16&lt;&gt;"",COUNTIFS($A$7:$A$206,A16,$B$7:$B$206,B16)&lt;=1))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60">
      <formula1>OR(B160="",AND(A160&lt;&gt;"",COUNTIFS($A$7:$A$206,A160,$B$7:$B$206,B160)&lt;=1))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61">
      <formula1>OR(B161="",AND(A161&lt;&gt;"",COUNTIFS($A$7:$A$206,A161,$B$7:$B$206,B161)&lt;=1))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62">
      <formula1>OR(B162="",AND(A162&lt;&gt;"",COUNTIFS($A$7:$A$206,A162,$B$7:$B$206,B162)&lt;=1))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63">
      <formula1>OR(B163="",AND(A163&lt;&gt;"",COUNTIFS($A$7:$A$206,A163,$B$7:$B$206,B163)&lt;=1))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64">
      <formula1>OR(B164="",AND(A164&lt;&gt;"",COUNTIFS($A$7:$A$206,A164,$B$7:$B$206,B164)&lt;=1))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65">
      <formula1>OR(B165="",AND(A165&lt;&gt;"",COUNTIFS($A$7:$A$206,A165,$B$7:$B$206,B165)&lt;=1))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66">
      <formula1>OR(B166="",AND(A166&lt;&gt;"",COUNTIFS($A$7:$A$206,A166,$B$7:$B$206,B166)&lt;=1))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67">
      <formula1>OR(B167="",AND(A167&lt;&gt;"",COUNTIFS($A$7:$A$206,A167,$B$7:$B$206,B167)&lt;=1))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68">
      <formula1>OR(B168="",AND(A168&lt;&gt;"",COUNTIFS($A$7:$A$206,A168,$B$7:$B$206,B168)&lt;=1))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69">
      <formula1>OR(B169="",AND(A169&lt;&gt;"",COUNTIFS($A$7:$A$206,A169,$B$7:$B$206,B169)&lt;=1))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7">
      <formula1>OR(B17="",AND(A17&lt;&gt;"",COUNTIFS($A$7:$A$206,A17,$B$7:$B$206,B17)&lt;=1))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70">
      <formula1>OR(B170="",AND(A170&lt;&gt;"",COUNTIFS($A$7:$A$206,A170,$B$7:$B$206,B170)&lt;=1))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71">
      <formula1>OR(B171="",AND(A171&lt;&gt;"",COUNTIFS($A$7:$A$206,A171,$B$7:$B$206,B171)&lt;=1))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72">
      <formula1>OR(B172="",AND(A172&lt;&gt;"",COUNTIFS($A$7:$A$206,A172,$B$7:$B$206,B172)&lt;=1))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73">
      <formula1>OR(B173="",AND(A173&lt;&gt;"",COUNTIFS($A$7:$A$206,A173,$B$7:$B$206,B173)&lt;=1))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74">
      <formula1>OR(B174="",AND(A174&lt;&gt;"",COUNTIFS($A$7:$A$206,A174,$B$7:$B$206,B174)&lt;=1))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75">
      <formula1>OR(B175="",AND(A175&lt;&gt;"",COUNTIFS($A$7:$A$206,A175,$B$7:$B$206,B175)&lt;=1))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76">
      <formula1>OR(B176="",AND(A176&lt;&gt;"",COUNTIFS($A$7:$A$206,A176,$B$7:$B$206,B176)&lt;=1))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77">
      <formula1>OR(B177="",AND(A177&lt;&gt;"",COUNTIFS($A$7:$A$206,A177,$B$7:$B$206,B177)&lt;=1))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78">
      <formula1>OR(B178="",AND(A178&lt;&gt;"",COUNTIFS($A$7:$A$206,A178,$B$7:$B$206,B178)&lt;=1))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79">
      <formula1>OR(B179="",AND(A179&lt;&gt;"",COUNTIFS($A$7:$A$206,A179,$B$7:$B$206,B179)&lt;=1))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8">
      <formula1>OR(B18="",AND(A18&lt;&gt;"",COUNTIFS($A$7:$A$206,A18,$B$7:$B$206,B18)&lt;=1))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80">
      <formula1>OR(B180="",AND(A180&lt;&gt;"",COUNTIFS($A$7:$A$206,A180,$B$7:$B$206,B180)&lt;=1))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81">
      <formula1>OR(B181="",AND(A181&lt;&gt;"",COUNTIFS($A$7:$A$206,A181,$B$7:$B$206,B181)&lt;=1))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82">
      <formula1>OR(B182="",AND(A182&lt;&gt;"",COUNTIFS($A$7:$A$206,A182,$B$7:$B$206,B182)&lt;=1))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83">
      <formula1>OR(B183="",AND(A183&lt;&gt;"",COUNTIFS($A$7:$A$206,A183,$B$7:$B$206,B183)&lt;=1))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84">
      <formula1>OR(B184="",AND(A184&lt;&gt;"",COUNTIFS($A$7:$A$206,A184,$B$7:$B$206,B184)&lt;=1))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85">
      <formula1>OR(B185="",AND(A185&lt;&gt;"",COUNTIFS($A$7:$A$206,A185,$B$7:$B$206,B185)&lt;=1))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86">
      <formula1>OR(B186="",AND(A186&lt;&gt;"",COUNTIFS($A$7:$A$206,A186,$B$7:$B$206,B186)&lt;=1))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87">
      <formula1>OR(B187="",AND(A187&lt;&gt;"",COUNTIFS($A$7:$A$206,A187,$B$7:$B$206,B187)&lt;=1))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88">
      <formula1>OR(B188="",AND(A188&lt;&gt;"",COUNTIFS($A$7:$A$206,A188,$B$7:$B$206,B188)&lt;=1))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89">
      <formula1>OR(B189="",AND(A189&lt;&gt;"",COUNTIFS($A$7:$A$206,A189,$B$7:$B$206,B189)&lt;=1))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9">
      <formula1>OR(B19="",AND(A19&lt;&gt;"",COUNTIFS($A$7:$A$206,A19,$B$7:$B$206,B19)&lt;=1))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90">
      <formula1>OR(B190="",AND(A190&lt;&gt;"",COUNTIFS($A$7:$A$206,A190,$B$7:$B$206,B190)&lt;=1))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91">
      <formula1>OR(B191="",AND(A191&lt;&gt;"",COUNTIFS($A$7:$A$206,A191,$B$7:$B$206,B191)&lt;=1))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92">
      <formula1>OR(B192="",AND(A192&lt;&gt;"",COUNTIFS($A$7:$A$206,A192,$B$7:$B$206,B192)&lt;=1))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93">
      <formula1>OR(B193="",AND(A193&lt;&gt;"",COUNTIFS($A$7:$A$206,A193,$B$7:$B$206,B193)&lt;=1))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94">
      <formula1>OR(B194="",AND(A194&lt;&gt;"",COUNTIFS($A$7:$A$206,A194,$B$7:$B$206,B194)&lt;=1))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95">
      <formula1>OR(B195="",AND(A195&lt;&gt;"",COUNTIFS($A$7:$A$206,A195,$B$7:$B$206,B195)&lt;=1))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96">
      <formula1>OR(B196="",AND(A196&lt;&gt;"",COUNTIFS($A$7:$A$206,A196,$B$7:$B$206,B196)&lt;=1))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97">
      <formula1>OR(B197="",AND(A197&lt;&gt;"",COUNTIFS($A$7:$A$206,A197,$B$7:$B$206,B197)&lt;=1))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98">
      <formula1>OR(B198="",AND(A198&lt;&gt;"",COUNTIFS($A$7:$A$206,A198,$B$7:$B$206,B198)&lt;=1))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199">
      <formula1>OR(B199="",AND(A199&lt;&gt;"",COUNTIFS($A$7:$A$206,A199,$B$7:$B$206,B199)&lt;=1))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20">
      <formula1>OR(B20="",AND(A20&lt;&gt;"",COUNTIFS($A$7:$A$206,A20,$B$7:$B$206,B20)&lt;=1))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200">
      <formula1>OR(B200="",AND(A200&lt;&gt;"",COUNTIFS($A$7:$A$206,A200,$B$7:$B$206,B200)&lt;=1))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201">
      <formula1>OR(B201="",AND(A201&lt;&gt;"",COUNTIFS($A$7:$A$206,A201,$B$7:$B$206,B201)&lt;=1))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202">
      <formula1>OR(B202="",AND(A202&lt;&gt;"",COUNTIFS($A$7:$A$206,A202,$B$7:$B$206,B202)&lt;=1))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203">
      <formula1>OR(B203="",AND(A203&lt;&gt;"",COUNTIFS($A$7:$A$206,A203,$B$7:$B$206,B203)&lt;=1))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204">
      <formula1>OR(B204="",AND(A204&lt;&gt;"",COUNTIFS($A$7:$A$206,A204,$B$7:$B$206,B204)&lt;=1))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205">
      <formula1>OR(B205="",AND(A205&lt;&gt;"",COUNTIFS($A$7:$A$206,A205,$B$7:$B$206,B205)&lt;=1))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206">
      <formula1>OR(B206="",AND(A206&lt;&gt;"",COUNTIFS($A$7:$A$206,A206,$B$7:$B$206,B206)&lt;=1))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21">
      <formula1>OR(B21="",AND(A21&lt;&gt;"",COUNTIFS($A$7:$A$206,A21,$B$7:$B$206,B21)&lt;=1))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22">
      <formula1>OR(B22="",AND(A22&lt;&gt;"",COUNTIFS($A$7:$A$206,A22,$B$7:$B$206,B22)&lt;=1))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23">
      <formula1>OR(B23="",AND(A23&lt;&gt;"",COUNTIFS($A$7:$A$206,A23,$B$7:$B$206,B23)&lt;=1))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24">
      <formula1>OR(B24="",AND(A24&lt;&gt;"",COUNTIFS($A$7:$A$206,A24,$B$7:$B$206,B24)&lt;=1))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25">
      <formula1>OR(B25="",AND(A25&lt;&gt;"",COUNTIFS($A$7:$A$206,A25,$B$7:$B$206,B25)&lt;=1))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26">
      <formula1>OR(B26="",AND(A26&lt;&gt;"",COUNTIFS($A$7:$A$206,A26,$B$7:$B$206,B26)&lt;=1))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27">
      <formula1>OR(B27="",AND(A27&lt;&gt;"",COUNTIFS($A$7:$A$206,A27,$B$7:$B$206,B27)&lt;=1))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28">
      <formula1>OR(B28="",AND(A28&lt;&gt;"",COUNTIFS($A$7:$A$206,A28,$B$7:$B$206,B28)&lt;=1))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29">
      <formula1>OR(B29="",AND(A29&lt;&gt;"",COUNTIFS($A$7:$A$206,A29,$B$7:$B$206,B29)&lt;=1))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30">
      <formula1>OR(B30="",AND(A30&lt;&gt;"",COUNTIFS($A$7:$A$206,A30,$B$7:$B$206,B30)&lt;=1))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31">
      <formula1>OR(B31="",AND(A31&lt;&gt;"",COUNTIFS($A$7:$A$206,A31,$B$7:$B$206,B31)&lt;=1))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32">
      <formula1>OR(B32="",AND(A32&lt;&gt;"",COUNTIFS($A$7:$A$206,A32,$B$7:$B$206,B32)&lt;=1))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33">
      <formula1>OR(B33="",AND(A33&lt;&gt;"",COUNTIFS($A$7:$A$206,A33,$B$7:$B$206,B33)&lt;=1))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34">
      <formula1>OR(B34="",AND(A34&lt;&gt;"",COUNTIFS($A$7:$A$206,A34,$B$7:$B$206,B34)&lt;=1))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35">
      <formula1>OR(B35="",AND(A35&lt;&gt;"",COUNTIFS($A$7:$A$206,A35,$B$7:$B$206,B35)&lt;=1))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36">
      <formula1>OR(B36="",AND(A36&lt;&gt;"",COUNTIFS($A$7:$A$206,A36,$B$7:$B$206,B36)&lt;=1))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37">
      <formula1>OR(B37="",AND(A37&lt;&gt;"",COUNTIFS($A$7:$A$206,A37,$B$7:$B$206,B37)&lt;=1))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38">
      <formula1>OR(B38="",AND(A38&lt;&gt;"",COUNTIFS($A$7:$A$206,A38,$B$7:$B$206,B38)&lt;=1))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39">
      <formula1>OR(B39="",AND(A39&lt;&gt;"",COUNTIFS($A$7:$A$206,A39,$B$7:$B$206,B39)&lt;=1))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40">
      <formula1>OR(B40="",AND(A40&lt;&gt;"",COUNTIFS($A$7:$A$206,A40,$B$7:$B$206,B40)&lt;=1))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41">
      <formula1>OR(B41="",AND(A41&lt;&gt;"",COUNTIFS($A$7:$A$206,A41,$B$7:$B$206,B41)&lt;=1))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42">
      <formula1>OR(B42="",AND(A42&lt;&gt;"",COUNTIFS($A$7:$A$206,A42,$B$7:$B$206,B42)&lt;=1))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43">
      <formula1>OR(B43="",AND(A43&lt;&gt;"",COUNTIFS($A$7:$A$206,A43,$B$7:$B$206,B43)&lt;=1))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44">
      <formula1>OR(B44="",AND(A44&lt;&gt;"",COUNTIFS($A$7:$A$206,A44,$B$7:$B$206,B44)&lt;=1))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45">
      <formula1>OR(B45="",AND(A45&lt;&gt;"",COUNTIFS($A$7:$A$206,A45,$B$7:$B$206,B45)&lt;=1))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46">
      <formula1>OR(B46="",AND(A46&lt;&gt;"",COUNTIFS($A$7:$A$206,A46,$B$7:$B$206,B46)&lt;=1))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47">
      <formula1>OR(B47="",AND(A47&lt;&gt;"",COUNTIFS($A$7:$A$206,A47,$B$7:$B$206,B47)&lt;=1))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48">
      <formula1>OR(B48="",AND(A48&lt;&gt;"",COUNTIFS($A$7:$A$206,A48,$B$7:$B$206,B48)&lt;=1))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49">
      <formula1>OR(B49="",AND(A49&lt;&gt;"",COUNTIFS($A$7:$A$206,A49,$B$7:$B$206,B49)&lt;=1))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50">
      <formula1>OR(B50="",AND(A50&lt;&gt;"",COUNTIFS($A$7:$A$206,A50,$B$7:$B$206,B50)&lt;=1))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51">
      <formula1>OR(B51="",AND(A51&lt;&gt;"",COUNTIFS($A$7:$A$206,A51,$B$7:$B$206,B51)&lt;=1))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52">
      <formula1>OR(B52="",AND(A52&lt;&gt;"",COUNTIFS($A$7:$A$206,A52,$B$7:$B$206,B52)&lt;=1))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53">
      <formula1>OR(B53="",AND(A53&lt;&gt;"",COUNTIFS($A$7:$A$206,A53,$B$7:$B$206,B53)&lt;=1))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54">
      <formula1>OR(B54="",AND(A54&lt;&gt;"",COUNTIFS($A$7:$A$206,A54,$B$7:$B$206,B54)&lt;=1))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55">
      <formula1>OR(B55="",AND(A55&lt;&gt;"",COUNTIFS($A$7:$A$206,A55,$B$7:$B$206,B55)&lt;=1))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56">
      <formula1>OR(B56="",AND(A56&lt;&gt;"",COUNTIFS($A$7:$A$206,A56,$B$7:$B$206,B56)&lt;=1))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57">
      <formula1>OR(B57="",AND(A57&lt;&gt;"",COUNTIFS($A$7:$A$206,A57,$B$7:$B$206,B57)&lt;=1))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58">
      <formula1>OR(B58="",AND(A58&lt;&gt;"",COUNTIFS($A$7:$A$206,A58,$B$7:$B$206,B58)&lt;=1))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59">
      <formula1>OR(B59="",AND(A59&lt;&gt;"",COUNTIFS($A$7:$A$206,A59,$B$7:$B$206,B59)&lt;=1))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60">
      <formula1>OR(B60="",AND(A60&lt;&gt;"",COUNTIFS($A$7:$A$206,A60,$B$7:$B$206,B60)&lt;=1))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61">
      <formula1>OR(B61="",AND(A61&lt;&gt;"",COUNTIFS($A$7:$A$206,A61,$B$7:$B$206,B61)&lt;=1))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62">
      <formula1>OR(B62="",AND(A62&lt;&gt;"",COUNTIFS($A$7:$A$206,A62,$B$7:$B$206,B62)&lt;=1))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63">
      <formula1>OR(B63="",AND(A63&lt;&gt;"",COUNTIFS($A$7:$A$206,A63,$B$7:$B$206,B63)&lt;=1))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64">
      <formula1>OR(B64="",AND(A64&lt;&gt;"",COUNTIFS($A$7:$A$206,A64,$B$7:$B$206,B64)&lt;=1))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65">
      <formula1>OR(B65="",AND(A65&lt;&gt;"",COUNTIFS($A$7:$A$206,A65,$B$7:$B$206,B65)&lt;=1))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66">
      <formula1>OR(B66="",AND(A66&lt;&gt;"",COUNTIFS($A$7:$A$206,A66,$B$7:$B$206,B66)&lt;=1))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67">
      <formula1>OR(B67="",AND(A67&lt;&gt;"",COUNTIFS($A$7:$A$206,A67,$B$7:$B$206,B67)&lt;=1))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68">
      <formula1>OR(B68="",AND(A68&lt;&gt;"",COUNTIFS($A$7:$A$206,A68,$B$7:$B$206,B68)&lt;=1))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69">
      <formula1>OR(B69="",AND(A69&lt;&gt;"",COUNTIFS($A$7:$A$206,A69,$B$7:$B$206,B69)&lt;=1))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7">
      <formula1>OR(B7="",AND(A7&lt;&gt;"",COUNTIFS($A$7:$A$206,A7,$B$7:$B$206,B7)&lt;=1))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70">
      <formula1>OR(B70="",AND(A70&lt;&gt;"",COUNTIFS($A$7:$A$206,A70,$B$7:$B$206,B70)&lt;=1))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71">
      <formula1>OR(B71="",AND(A71&lt;&gt;"",COUNTIFS($A$7:$A$206,A71,$B$7:$B$206,B71)&lt;=1))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72">
      <formula1>OR(B72="",AND(A72&lt;&gt;"",COUNTIFS($A$7:$A$206,A72,$B$7:$B$206,B72)&lt;=1))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73">
      <formula1>OR(B73="",AND(A73&lt;&gt;"",COUNTIFS($A$7:$A$206,A73,$B$7:$B$206,B73)&lt;=1))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74">
      <formula1>OR(B74="",AND(A74&lt;&gt;"",COUNTIFS($A$7:$A$206,A74,$B$7:$B$206,B74)&lt;=1))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75">
      <formula1>OR(B75="",AND(A75&lt;&gt;"",COUNTIFS($A$7:$A$206,A75,$B$7:$B$206,B75)&lt;=1))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76">
      <formula1>OR(B76="",AND(A76&lt;&gt;"",COUNTIFS($A$7:$A$206,A76,$B$7:$B$206,B76)&lt;=1))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77">
      <formula1>OR(B77="",AND(A77&lt;&gt;"",COUNTIFS($A$7:$A$206,A77,$B$7:$B$206,B77)&lt;=1))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78">
      <formula1>OR(B78="",AND(A78&lt;&gt;"",COUNTIFS($A$7:$A$206,A78,$B$7:$B$206,B78)&lt;=1))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79">
      <formula1>OR(B79="",AND(A79&lt;&gt;"",COUNTIFS($A$7:$A$206,A79,$B$7:$B$206,B79)&lt;=1))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8">
      <formula1>OR(B8="",AND(A8&lt;&gt;"",COUNTIFS($A$7:$A$206,A8,$B$7:$B$206,B8)&lt;=1))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80">
      <formula1>OR(B80="",AND(A80&lt;&gt;"",COUNTIFS($A$7:$A$206,A80,$B$7:$B$206,B80)&lt;=1))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81">
      <formula1>OR(B81="",AND(A81&lt;&gt;"",COUNTIFS($A$7:$A$206,A81,$B$7:$B$206,B81)&lt;=1))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82">
      <formula1>OR(B82="",AND(A82&lt;&gt;"",COUNTIFS($A$7:$A$206,A82,$B$7:$B$206,B82)&lt;=1))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83">
      <formula1>OR(B83="",AND(A83&lt;&gt;"",COUNTIFS($A$7:$A$206,A83,$B$7:$B$206,B83)&lt;=1))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84">
      <formula1>OR(B84="",AND(A84&lt;&gt;"",COUNTIFS($A$7:$A$206,A84,$B$7:$B$206,B84)&lt;=1))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85">
      <formula1>OR(B85="",AND(A85&lt;&gt;"",COUNTIFS($A$7:$A$206,A85,$B$7:$B$206,B85)&lt;=1))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86">
      <formula1>OR(B86="",AND(A86&lt;&gt;"",COUNTIFS($A$7:$A$206,A86,$B$7:$B$206,B86)&lt;=1))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87">
      <formula1>OR(B87="",AND(A87&lt;&gt;"",COUNTIFS($A$7:$A$206,A87,$B$7:$B$206,B87)&lt;=1))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88">
      <formula1>OR(B88="",AND(A88&lt;&gt;"",COUNTIFS($A$7:$A$206,A88,$B$7:$B$206,B88)&lt;=1))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89">
      <formula1>OR(B89="",AND(A89&lt;&gt;"",COUNTIFS($A$7:$A$206,A89,$B$7:$B$206,B89)&lt;=1))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9">
      <formula1>OR(B9="",AND(A9&lt;&gt;"",COUNTIFS($A$7:$A$206,A9,$B$7:$B$206,B9)&lt;=1))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90">
      <formula1>OR(B90="",AND(A90&lt;&gt;"",COUNTIFS($A$7:$A$206,A90,$B$7:$B$206,B90)&lt;=1))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91">
      <formula1>OR(B91="",AND(A91&lt;&gt;"",COUNTIFS($A$7:$A$206,A91,$B$7:$B$206,B91)&lt;=1))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92">
      <formula1>OR(B92="",AND(A92&lt;&gt;"",COUNTIFS($A$7:$A$206,A92,$B$7:$B$206,B92)&lt;=1))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93">
      <formula1>OR(B93="",AND(A93&lt;&gt;"",COUNTIFS($A$7:$A$206,A93,$B$7:$B$206,B93)&lt;=1))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94">
      <formula1>OR(B94="",AND(A94&lt;&gt;"",COUNTIFS($A$7:$A$206,A94,$B$7:$B$206,B94)&lt;=1))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95">
      <formula1>OR(B95="",AND(A95&lt;&gt;"",COUNTIFS($A$7:$A$206,A95,$B$7:$B$206,B95)&lt;=1))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96">
      <formula1>OR(B96="",AND(A96&lt;&gt;"",COUNTIFS($A$7:$A$206,A96,$B$7:$B$206,B96)&lt;=1))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97">
      <formula1>OR(B97="",AND(A97&lt;&gt;"",COUNTIFS($A$7:$A$206,A97,$B$7:$B$206,B97)&lt;=1))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98">
      <formula1>OR(B98="",AND(A98&lt;&gt;"",COUNTIFS($A$7:$A$206,A98,$B$7:$B$206,B98)&lt;=1))</formula1>
    </dataValidation>
    <dataValidation type="custom" allowBlank="1" showErrorMessage="1" errorStyle="stop" errorTitle="Повтор номера точки" error="Номер точки внутри одной системы должен встречаться один раз." sqref="B99">
      <formula1>OR(B99="",AND(A99&lt;&gt;"",COUNTIFS($A$7:$A$206,A99,$B$7:$B$206,B99)&lt;=1))</formula1>
    </dataValidation>
    <dataValidation type="list" allowBlank="1" showErrorMessage="1" errorStyle="stop" errorTitle="Выберите значение" error="Используйте значение из списка." sqref="E7:E206">
      <formula1>"Сеть,Оборудование"</formula1>
    </dataValidation>
    <dataValidation type="list" allowBlank="1" showErrorMessage="1" errorStyle="stop" errorTitle="Выберите значение" error="Используйте значение из списка." sqref="F7:F206">
      <formula1>"Да,Нет"</formula1>
    </dataValidation>
  </dataValidations>
  <pageMargins left="0.25" right="0.25" top="0.35" bottom="0.35" header="0.15" footer="0.15"/>
  <pageSetup paperSize="8" orientation="landscape" horizontalDpi="4294967295" verticalDpi="4294967295" scale="100" fitToWidth="1" fitToHeight="0"/>
  <headerFooter>
    <oddFooter>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5"/>
  <sheetViews>
    <sheetView workbookViewId="0" showGridLines="0"/>
  </sheetViews>
  <sheetFormatPr defaultRowHeight="25" outlineLevelRow="0" outlineLevelCol="0" x14ac:dyDescent="55" customHeight="1"/>
  <cols>
    <col min="1" max="1" width="5" customWidth="1"/>
    <col min="2" max="2" width="10" customWidth="1"/>
    <col min="3" max="3" width="18" customWidth="1"/>
    <col min="4" max="4" width="15" customWidth="1"/>
    <col min="5" max="5" width="19" customWidth="1"/>
    <col min="6" max="6" width="42" customWidth="1"/>
    <col min="7" max="7" width="10" customWidth="1"/>
    <col min="8" max="9" width="11" customWidth="1"/>
    <col min="10" max="10" width="28" customWidth="1"/>
    <col min="11" max="11" width="26" customWidth="1"/>
    <col min="12" max="12" width="17" customWidth="1"/>
  </cols>
  <sheetData>
    <row r="2" ht="29" customHeight="1" spans="1:12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25" customHeight="1" spans="1:12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6" ht="42" customHeight="1" spans="1:12" x14ac:dyDescent="0.25">
      <c r="A6" s="6" t="s">
        <v>244</v>
      </c>
      <c r="B6" s="6" t="s">
        <v>245</v>
      </c>
      <c r="C6" s="6" t="s">
        <v>246</v>
      </c>
      <c r="D6" s="6" t="s">
        <v>247</v>
      </c>
      <c r="E6" s="6" t="s">
        <v>46</v>
      </c>
      <c r="F6" s="6" t="s">
        <v>248</v>
      </c>
      <c r="G6" s="6" t="s">
        <v>249</v>
      </c>
      <c r="H6" s="6" t="s">
        <v>250</v>
      </c>
      <c r="I6" s="6" t="s">
        <v>251</v>
      </c>
      <c r="J6" s="6" t="s">
        <v>252</v>
      </c>
      <c r="K6" s="6" t="s">
        <v>253</v>
      </c>
      <c r="L6" s="6" t="s">
        <v>254</v>
      </c>
    </row>
    <row r="7" ht="80" customHeight="1" spans="1:12" x14ac:dyDescent="0.25">
      <c r="A7" s="8">
        <v>1</v>
      </c>
      <c r="B7" s="8" t="str">
        <f>'Исходные данные'!A21&amp;", "&amp;'Исходные данные'!A22</f>
        <v>В1, В2</v>
      </c>
      <c r="C7" s="3" t="s">
        <v>255</v>
      </c>
      <c r="D7" s="3" t="s">
        <v>256</v>
      </c>
      <c r="E7" s="8" t="str">
        <f>IF(AND(OR('Исходные данные'!C21="Радиальный",'Исходные данные'!C21="Диаметральный",'Исходные данные'!C21="Крышный"),OR('Исходные данные'!C22="Радиальный",'Исходные данные'!C22="Диаметральный",'Исходные данные'!C22="Крышный"),'Исходные данные'!D21&gt;0,'Исходные данные'!D21&lt;=5,'Исходные данные'!D22&gt;0,'Исходные данные'!D22&lt;=5),"03-01-002-13","")</f>
        <v>03-01-002-13</v>
      </c>
      <c r="F7" s="8" t="str">
        <f>IF(E7="","нужны исходные данные",VLOOKUP(E7,'Расчёт'!$A$41:$J$49,2,FALSE))</f>
        <v>Вентилятор радиальный (центробежный), диаметральный или крышный: до № 5</v>
      </c>
      <c r="G7" s="8" t="str">
        <f>IF(E7="","",VLOOKUP(E7,'Расчёт'!$A$41:$J$49,3,FALSE))</f>
        <v>шт</v>
      </c>
      <c r="H7" s="8">
        <f>IF(COUNT('Исходные данные'!E21:E22)&lt;2,"",SUM('Исходные данные'!E21:E22))</f>
        <v>2</v>
      </c>
      <c r="I7" s="8">
        <f>IF(OR(E7="",H7=""),"",H7)</f>
        <v>2</v>
      </c>
      <c r="J7" s="3" t="s">
        <v>257</v>
      </c>
      <c r="K7" s="3" t="s">
        <v>258</v>
      </c>
      <c r="L7" s="10"/>
    </row>
    <row r="8" ht="80" customHeight="1" spans="1:12" x14ac:dyDescent="0.25">
      <c r="A8" s="8">
        <v>2</v>
      </c>
      <c r="B8" s="8" t="str">
        <f>'Исходные данные'!A21</f>
        <v>В1</v>
      </c>
      <c r="C8" s="3" t="s">
        <v>259</v>
      </c>
      <c r="D8" s="3" t="s">
        <v>256</v>
      </c>
      <c r="E8" s="8" t="str">
        <f>IF('Исходные данные'!I21=0,"",'Исходные данные'!J21)</f>
        <v>03-01-022-03</v>
      </c>
      <c r="F8" s="8" t="str">
        <f>IF(E8="","нужны исходные данные",VLOOKUP(E8,'Расчёт'!$A$41:$J$49,2,FALSE))</f>
        <v>Сеть систем вентиляции и кондиционирования воздуха при количестве сечений: до 15</v>
      </c>
      <c r="G8" s="8" t="str">
        <f>IF(E8="","",VLOOKUP(E8,'Расчёт'!$A$41:$J$49,3,FALSE))</f>
        <v>сеть</v>
      </c>
      <c r="H8" s="8">
        <f>'Исходные данные'!I21</f>
        <v>12</v>
      </c>
      <c r="I8" s="8">
        <f>IF(OR(E8="",'Исходные данные'!G21=""),"",'Исходные данные'!G21)</f>
        <v>1</v>
      </c>
      <c r="J8" s="3" t="s">
        <v>260</v>
      </c>
      <c r="K8" s="3" t="s">
        <v>261</v>
      </c>
      <c r="L8" s="10"/>
    </row>
    <row r="9" ht="80" customHeight="1" spans="1:12" x14ac:dyDescent="0.25">
      <c r="A9" s="8">
        <v>3</v>
      </c>
      <c r="B9" s="8" t="str">
        <f>'Исходные данные'!A22</f>
        <v>В2</v>
      </c>
      <c r="C9" s="3" t="s">
        <v>259</v>
      </c>
      <c r="D9" s="3" t="s">
        <v>256</v>
      </c>
      <c r="E9" s="8" t="str">
        <f>IF('Исходные данные'!I22=0,"",'Исходные данные'!J22)</f>
        <v>03-01-022-07</v>
      </c>
      <c r="F9" s="8" t="str">
        <f>IF(E9="","нужны исходные данные",VLOOKUP(E9,'Расчёт'!$A$41:$J$49,2,FALSE))</f>
        <v>Сеть систем вентиляции и кондиционирования воздуха при количестве сечений: до 75</v>
      </c>
      <c r="G9" s="8" t="str">
        <f>IF(E9="","",VLOOKUP(E9,'Расчёт'!$A$41:$J$49,3,FALSE))</f>
        <v>сеть</v>
      </c>
      <c r="H9" s="8">
        <f>'Исходные данные'!I22</f>
        <v>80</v>
      </c>
      <c r="I9" s="8">
        <f>IF(OR(E9="",'Исходные данные'!G22=""),"",'Исходные данные'!G22)</f>
        <v>1</v>
      </c>
      <c r="J9" s="3" t="s">
        <v>262</v>
      </c>
      <c r="K9" s="3" t="s">
        <v>261</v>
      </c>
      <c r="L9" s="10"/>
    </row>
    <row r="10" ht="80" customHeight="1" spans="1:12" x14ac:dyDescent="0.25">
      <c r="A10" s="8">
        <v>4</v>
      </c>
      <c r="B10" s="8" t="str">
        <f>'Исходные данные'!A22</f>
        <v>В2</v>
      </c>
      <c r="C10" s="3" t="s">
        <v>263</v>
      </c>
      <c r="D10" s="3" t="s">
        <v>256</v>
      </c>
      <c r="E10" s="8" t="str">
        <f>IF('Исходные данные'!I22&gt;75,"03-01-022-08","")</f>
        <v>03-01-022-08</v>
      </c>
      <c r="F10" s="8" t="str">
        <f>IF(E10="",IF(H10=0,"нужны исходные данные","добавка не требуется"),VLOOKUP(E10,'Расчёт'!$A$41:$J$49,2,FALSE))</f>
        <v>За каждое дополнительное сечение в сети свыше 75 добавлять к норме 03-01-022-07</v>
      </c>
      <c r="G10" s="8" t="str">
        <f>IF(E10="","",VLOOKUP(E10,'Расчёт'!$A$41:$J$49,3,FALSE))</f>
        <v>сеть</v>
      </c>
      <c r="H10" s="8">
        <f>'Исходные данные'!I22</f>
        <v>80</v>
      </c>
      <c r="I10" s="8">
        <f>IF(E10="","",MAX(0,H10-75))</f>
        <v>5</v>
      </c>
      <c r="J10" s="3" t="s">
        <v>264</v>
      </c>
      <c r="K10" s="3" t="s">
        <v>261</v>
      </c>
      <c r="L10" s="10"/>
    </row>
    <row r="11" ht="80" customHeight="1" spans="1:12" x14ac:dyDescent="0.25">
      <c r="A11" s="8">
        <v>5</v>
      </c>
      <c r="B11" s="8" t="str">
        <f>'Исходные данные'!A21</f>
        <v>В1</v>
      </c>
      <c r="C11" s="3" t="s">
        <v>265</v>
      </c>
      <c r="D11" s="3" t="s">
        <v>256</v>
      </c>
      <c r="E11" s="8" t="str">
        <f>IF('Исходные данные'!I21&gt;75,"03-01-022-08","")</f>
        <v/>
      </c>
      <c r="F11" s="8" t="str">
        <f>IF(E11="",IF(H11=0,"нужны исходные данные","добавка не требуется"),VLOOKUP(E11,'Расчёт'!$A$41:$J$49,2,FALSE))</f>
        <v>добавка не требуется</v>
      </c>
      <c r="G11" s="8" t="str">
        <f>IF(E11="","",VLOOKUP(E11,'Расчёт'!$A$41:$J$49,3,FALSE))</f>
        <v/>
      </c>
      <c r="H11" s="8">
        <f>'Исходные данные'!I21</f>
        <v>12</v>
      </c>
      <c r="I11" s="8" t="str">
        <f>IF(E11="","",MAX(0,H11-75))</f>
        <v/>
      </c>
      <c r="J11" s="3" t="s">
        <v>266</v>
      </c>
      <c r="K11" s="3" t="s">
        <v>261</v>
      </c>
      <c r="L11" s="10"/>
    </row>
    <row r="13" ht="32" customHeight="1" spans="1:12" x14ac:dyDescent="0.25">
      <c r="A13" s="3" t="s">
        <v>267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32" customHeight="1" spans="1:12" x14ac:dyDescent="0.25">
      <c r="A14" s="3" t="s">
        <v>268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32" customHeight="1" spans="1:12" x14ac:dyDescent="0.25">
      <c r="A15" s="3" t="s">
        <v>269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</sheetData>
  <mergeCells count="5">
    <mergeCell ref="A2:L2"/>
    <mergeCell ref="A3:L3"/>
    <mergeCell ref="A13:L13"/>
    <mergeCell ref="A14:L14"/>
    <mergeCell ref="A15:L15"/>
  </mergeCells>
  <pageMargins left="0.25" right="0.25" top="0.35" bottom="0.35" header="0.15" footer="0.15"/>
  <pageSetup paperSize="8" orientation="landscape" horizontalDpi="4294967295" verticalDpi="4294967295" scale="100" fitToWidth="1" fitToHeight="0"/>
  <headerFooter>
    <oddFooter>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52"/>
  <sheetViews>
    <sheetView workbookViewId="0" showGridLines="0"/>
  </sheetViews>
  <sheetFormatPr defaultRowHeight="25" outlineLevelRow="0" outlineLevelCol="0" x14ac:dyDescent="55" customHeight="1"/>
  <cols>
    <col min="1" max="1" width="24" customWidth="1"/>
    <col min="2" max="2" width="34" customWidth="1"/>
    <col min="3" max="3" width="13" customWidth="1"/>
    <col min="4" max="4" width="16" customWidth="1"/>
    <col min="5" max="9" width="17" customWidth="1"/>
    <col min="10" max="10" width="18" customWidth="1"/>
  </cols>
  <sheetData>
    <row r="2" ht="29" customHeight="1" spans="1:1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ht="25" customHeight="1" spans="1:10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</row>
    <row r="6" ht="42" customHeight="1" spans="1:9" x14ac:dyDescent="0.25">
      <c r="A6" s="6" t="s">
        <v>270</v>
      </c>
      <c r="B6" s="6" t="s">
        <v>246</v>
      </c>
      <c r="C6" s="6" t="s">
        <v>251</v>
      </c>
      <c r="D6" s="6" t="s">
        <v>271</v>
      </c>
      <c r="E6" s="6" t="s">
        <v>272</v>
      </c>
      <c r="F6" s="6" t="s">
        <v>273</v>
      </c>
      <c r="G6" s="6" t="s">
        <v>274</v>
      </c>
      <c r="H6" s="6" t="s">
        <v>275</v>
      </c>
      <c r="I6" s="6" t="s">
        <v>276</v>
      </c>
    </row>
    <row r="7" ht="40" customHeight="1" spans="1:9" x14ac:dyDescent="0.25">
      <c r="A7" s="8" t="str">
        <f>IF('Подбор'!E7="","",'Подбор'!E7)</f>
        <v>03-01-002-13</v>
      </c>
      <c r="B7" s="8" t="str">
        <f>'Подбор'!C7</f>
        <v>Вентиляторы</v>
      </c>
      <c r="C7" s="11">
        <f>IF('Подбор'!I7="","",'Подбор'!I7)</f>
        <v>2</v>
      </c>
      <c r="D7" s="11">
        <f>IF(OR($A7="",$C7=""),"",$C7*VLOOKUP($A7,$A$41:$J$49,4,FALSE))</f>
        <v>0</v>
      </c>
      <c r="E7" s="11">
        <f>IF(OR($A7="",$C7=""),"",$C7*VLOOKUP($A7,$A$41:$J$49,5,FALSE))</f>
        <v>2.88</v>
      </c>
      <c r="F7" s="11">
        <f>IF(OR($A7="",$C7=""),"",$C7*VLOOKUP($A7,$A$41:$J$49,6,FALSE))</f>
        <v>1.8</v>
      </c>
      <c r="G7" s="11">
        <f>IF(OR($A7="",$C7=""),"",$C7*VLOOKUP($A7,$A$41:$J$49,7,FALSE))</f>
        <v>1.8</v>
      </c>
      <c r="H7" s="11">
        <f>IF(OR($A7="",$C7=""),"",$C7*VLOOKUP($A7,$A$41:$J$49,8,FALSE))</f>
        <v>0.72</v>
      </c>
      <c r="I7" s="11">
        <f>IF(C7="","",SUM(D7:H7))</f>
        <v>7.2</v>
      </c>
    </row>
    <row r="8" ht="40" customHeight="1" spans="1:9" x14ac:dyDescent="0.25">
      <c r="A8" s="8" t="str">
        <f>IF('Подбор'!E8="","",'Подбор'!E8)</f>
        <v>03-01-022-03</v>
      </c>
      <c r="B8" s="8" t="str">
        <f>'Подбор'!C8</f>
        <v>Основная сеть</v>
      </c>
      <c r="C8" s="11">
        <f>IF('Подбор'!I8="","",'Подбор'!I8)</f>
        <v>1</v>
      </c>
      <c r="D8" s="11">
        <f>IF(OR($A8="",$C8=""),"",$C8*VLOOKUP($A8,$A$41:$J$49,4,FALSE))</f>
        <v>4.32</v>
      </c>
      <c r="E8" s="11">
        <f>IF(OR($A8="",$C8=""),"",$C8*VLOOKUP($A8,$A$41:$J$49,5,FALSE))</f>
        <v>2.88</v>
      </c>
      <c r="F8" s="11">
        <f>IF(OR($A8="",$C8=""),"",$C8*VLOOKUP($A8,$A$41:$J$49,6,FALSE))</f>
        <v>2.88</v>
      </c>
      <c r="G8" s="11">
        <f>IF(OR($A8="",$C8=""),"",$C8*VLOOKUP($A8,$A$41:$J$49,7,FALSE))</f>
        <v>2.88</v>
      </c>
      <c r="H8" s="11">
        <f>IF(OR($A8="",$C8=""),"",$C8*VLOOKUP($A8,$A$41:$J$49,8,FALSE))</f>
        <v>1.44</v>
      </c>
      <c r="I8" s="11">
        <f>IF(C8="","",SUM(D8:H8))</f>
        <v>14.4</v>
      </c>
    </row>
    <row r="9" ht="40" customHeight="1" spans="1:9" x14ac:dyDescent="0.25">
      <c r="A9" s="8" t="str">
        <f>IF('Подбор'!E9="","",'Подбор'!E9)</f>
        <v>03-01-022-07</v>
      </c>
      <c r="B9" s="8" t="str">
        <f>'Подбор'!C9</f>
        <v>Основная сеть</v>
      </c>
      <c r="C9" s="11">
        <f>IF('Подбор'!I9="","",'Подбор'!I9)</f>
        <v>1</v>
      </c>
      <c r="D9" s="11">
        <f>IF(OR($A9="",$C9=""),"",$C9*VLOOKUP($A9,$A$41:$J$49,4,FALSE))</f>
        <v>16.63</v>
      </c>
      <c r="E9" s="11">
        <f>IF(OR($A9="",$C9=""),"",$C9*VLOOKUP($A9,$A$41:$J$49,5,FALSE))</f>
        <v>11.09</v>
      </c>
      <c r="F9" s="11">
        <f>IF(OR($A9="",$C9=""),"",$C9*VLOOKUP($A9,$A$41:$J$49,6,FALSE))</f>
        <v>11.09</v>
      </c>
      <c r="G9" s="11">
        <f>IF(OR($A9="",$C9=""),"",$C9*VLOOKUP($A9,$A$41:$J$49,7,FALSE))</f>
        <v>11.09</v>
      </c>
      <c r="H9" s="11">
        <f>IF(OR($A9="",$C9=""),"",$C9*VLOOKUP($A9,$A$41:$J$49,8,FALSE))</f>
        <v>5.54</v>
      </c>
      <c r="I9" s="11">
        <f>IF(C9="","",SUM(D9:H9))</f>
        <v>55.44</v>
      </c>
    </row>
    <row r="10" ht="40" customHeight="1" spans="1:9" x14ac:dyDescent="0.25">
      <c r="A10" s="8" t="str">
        <f>IF('Подбор'!E10="","",'Подбор'!E10)</f>
        <v>03-01-022-08</v>
      </c>
      <c r="B10" s="8" t="str">
        <f>'Подбор'!C10</f>
        <v>Добавка сверх 75</v>
      </c>
      <c r="C10" s="11">
        <f>IF('Подбор'!I10="","",'Подбор'!I10)</f>
        <v>5</v>
      </c>
      <c r="D10" s="11">
        <f>IF(OR($A10="",$C10=""),"",$C10*VLOOKUP($A10,$A$41:$J$49,4,FALSE))</f>
        <v>1.1</v>
      </c>
      <c r="E10" s="11">
        <f>IF(OR($A10="",$C10=""),"",$C10*VLOOKUP($A10,$A$41:$J$49,5,FALSE))</f>
        <v>0.7000000000000001</v>
      </c>
      <c r="F10" s="11">
        <f>IF(OR($A10="",$C10=""),"",$C10*VLOOKUP($A10,$A$41:$J$49,6,FALSE))</f>
        <v>0.7000000000000001</v>
      </c>
      <c r="G10" s="11">
        <f>IF(OR($A10="",$C10=""),"",$C10*VLOOKUP($A10,$A$41:$J$49,7,FALSE))</f>
        <v>0.7000000000000001</v>
      </c>
      <c r="H10" s="11">
        <f>IF(OR($A10="",$C10=""),"",$C10*VLOOKUP($A10,$A$41:$J$49,8,FALSE))</f>
        <v>0.35000000000000003</v>
      </c>
      <c r="I10" s="11">
        <f>IF(C10="","",SUM(D10:H10))</f>
        <v>3.55</v>
      </c>
    </row>
    <row r="11" ht="40" customHeight="1" spans="1:9" x14ac:dyDescent="0.25">
      <c r="A11" s="8" t="str">
        <f>IF('Подбор'!E11="","",'Подбор'!E11)</f>
        <v/>
      </c>
      <c r="B11" s="8" t="str">
        <f>'Подбор'!C11</f>
        <v>Резерв: добавка В1</v>
      </c>
      <c r="C11" s="11" t="str">
        <f>IF('Подбор'!I11="","",'Подбор'!I11)</f>
        <v/>
      </c>
      <c r="D11" s="11" t="str">
        <f>IF(OR($A11="",$C11=""),"",$C11*VLOOKUP($A11,$A$41:$J$49,4,FALSE))</f>
        <v/>
      </c>
      <c r="E11" s="11" t="str">
        <f>IF(OR($A11="",$C11=""),"",$C11*VLOOKUP($A11,$A$41:$J$49,5,FALSE))</f>
        <v/>
      </c>
      <c r="F11" s="11" t="str">
        <f>IF(OR($A11="",$C11=""),"",$C11*VLOOKUP($A11,$A$41:$J$49,6,FALSE))</f>
        <v/>
      </c>
      <c r="G11" s="11" t="str">
        <f>IF(OR($A11="",$C11=""),"",$C11*VLOOKUP($A11,$A$41:$J$49,7,FALSE))</f>
        <v/>
      </c>
      <c r="H11" s="11" t="str">
        <f>IF(OR($A11="",$C11=""),"",$C11*VLOOKUP($A11,$A$41:$J$49,8,FALSE))</f>
        <v/>
      </c>
      <c r="I11" s="11" t="str">
        <f>IF(C11="","",SUM(D11:H11))</f>
        <v/>
      </c>
    </row>
    <row r="12" spans="1:9" x14ac:dyDescent="0.25">
      <c r="A12" s="12" t="s">
        <v>277</v>
      </c>
      <c r="C12" s="13"/>
      <c r="D12" s="14">
        <f>IF(COUNT(C7:C11)=0,"нужны исходные данные",SUM(D7:D11))</f>
        <v>22.05</v>
      </c>
      <c r="E12" s="14">
        <f>IF(COUNT(C7:C11)=0,"нужны исходные данные",SUM(E7:E11))</f>
        <v>17.55</v>
      </c>
      <c r="F12" s="14">
        <f>IF(COUNT(C7:C11)=0,"нужны исходные данные",SUM(F7:F11))</f>
        <v>16.47</v>
      </c>
      <c r="G12" s="14">
        <f>IF(COUNT(C7:C11)=0,"нужны исходные данные",SUM(G7:G11))</f>
        <v>16.47</v>
      </c>
      <c r="H12" s="14">
        <f>IF(COUNT(C7:C11)=0,"нужны исходные данные",SUM(H7:H11))</f>
        <v>8.05</v>
      </c>
      <c r="I12" s="14">
        <f>IF(COUNT(C7:C11)=0,"нужны исходные данные",SUM(I7:I11))</f>
        <v>80.59</v>
      </c>
    </row>
    <row r="14" ht="32" customHeight="1" spans="1:10" x14ac:dyDescent="0.25">
      <c r="A14" s="3" t="s">
        <v>278</v>
      </c>
      <c r="B14" s="3"/>
      <c r="C14" s="3"/>
      <c r="D14" s="3"/>
      <c r="E14" s="3"/>
      <c r="F14" s="3"/>
      <c r="G14" s="3"/>
      <c r="H14" s="3"/>
      <c r="I14" s="3"/>
      <c r="J14" s="3"/>
    </row>
    <row r="15" ht="32" customHeight="1" spans="1:10" x14ac:dyDescent="0.25">
      <c r="A15" s="3" t="s">
        <v>279</v>
      </c>
      <c r="B15" s="3"/>
      <c r="C15" s="3"/>
      <c r="D15" s="3"/>
      <c r="E15" s="3"/>
      <c r="F15" s="3"/>
      <c r="G15" s="3"/>
      <c r="H15" s="3"/>
      <c r="I15" s="3"/>
      <c r="J15" s="3"/>
    </row>
    <row r="18" ht="42" customHeight="1" spans="1:9" x14ac:dyDescent="0.25">
      <c r="A18" s="6" t="s">
        <v>280</v>
      </c>
      <c r="B18" s="6" t="s">
        <v>246</v>
      </c>
      <c r="C18" s="6" t="s">
        <v>251</v>
      </c>
      <c r="D18" s="6" t="s">
        <v>281</v>
      </c>
      <c r="E18" s="6" t="s">
        <v>282</v>
      </c>
      <c r="F18" s="6" t="s">
        <v>283</v>
      </c>
      <c r="G18" s="6" t="s">
        <v>284</v>
      </c>
      <c r="H18" s="6" t="s">
        <v>285</v>
      </c>
      <c r="I18" s="6" t="s">
        <v>286</v>
      </c>
    </row>
    <row r="19" ht="40" customHeight="1" spans="1:9" x14ac:dyDescent="0.25">
      <c r="A19" s="8" t="str">
        <f>IF(A7="","",A7)</f>
        <v>03-01-002-13</v>
      </c>
      <c r="B19" s="8" t="str">
        <f>B7</f>
        <v>Вентиляторы</v>
      </c>
      <c r="C19" s="8">
        <f>IF(C7="","",C7)</f>
        <v>2</v>
      </c>
      <c r="D19" s="11">
        <f>IF(A19="","",VLOOKUP(A19,$A$41:$J$49,10,FALSE))</f>
        <v>47.41</v>
      </c>
      <c r="E19" s="11">
        <f>IF(OR(A19="",C19=""),"",ROUND(C19*D19,2))</f>
        <v>94.82</v>
      </c>
      <c r="F19" s="11">
        <f>IF(E19="","",E19)</f>
        <v>94.82</v>
      </c>
      <c r="G19" s="11">
        <f>IF(OR(F19="",'Исходные данные'!$B$27=""),"",ROUND(F19*'Исходные данные'!$B$27,2))</f>
        <v>70.17</v>
      </c>
      <c r="H19" s="11">
        <f>IF(OR(F19="",'Исходные данные'!$B$28=""),"",ROUND(F19*'Исходные данные'!$B$28,2))</f>
        <v>34.14</v>
      </c>
      <c r="I19" s="11">
        <f>IF(OR(F19="",G19="",H19=""),"",SUM(F19:H19))</f>
        <v>199.13</v>
      </c>
    </row>
    <row r="20" ht="40" customHeight="1" spans="1:9" x14ac:dyDescent="0.25">
      <c r="A20" s="8" t="str">
        <f>IF(A8="","",A8)</f>
        <v>03-01-022-03</v>
      </c>
      <c r="B20" s="8" t="str">
        <f>B8</f>
        <v>Основная сеть</v>
      </c>
      <c r="C20" s="8">
        <f>IF(C8="","",C8)</f>
        <v>1</v>
      </c>
      <c r="D20" s="11">
        <f>IF(A20="","",VLOOKUP(A20,$A$41:$J$49,10,FALSE))</f>
        <v>194.78</v>
      </c>
      <c r="E20" s="11">
        <f>IF(OR(A20="",C20=""),"",ROUND(C20*D20,2))</f>
        <v>194.78</v>
      </c>
      <c r="F20" s="11">
        <f>IF(E20="","",E20)</f>
        <v>194.78</v>
      </c>
      <c r="G20" s="11">
        <f>IF(OR(F20="",'Исходные данные'!$B$27=""),"",ROUND(F20*'Исходные данные'!$B$27,2))</f>
        <v>144.14</v>
      </c>
      <c r="H20" s="11">
        <f>IF(OR(F20="",'Исходные данные'!$B$28=""),"",ROUND(F20*'Исходные данные'!$B$28,2))</f>
        <v>70.12</v>
      </c>
      <c r="I20" s="11">
        <f>IF(OR(F20="",G20="",H20=""),"",SUM(F20:H20))</f>
        <v>409.04</v>
      </c>
    </row>
    <row r="21" ht="40" customHeight="1" spans="1:9" x14ac:dyDescent="0.25">
      <c r="A21" s="8" t="str">
        <f>IF(A9="","",A9)</f>
        <v>03-01-022-07</v>
      </c>
      <c r="B21" s="8" t="str">
        <f>B9</f>
        <v>Основная сеть</v>
      </c>
      <c r="C21" s="8">
        <f>IF(C9="","",C9)</f>
        <v>1</v>
      </c>
      <c r="D21" s="11">
        <f>IF(A21="","",VLOOKUP(A21,$A$41:$J$49,10,FALSE))</f>
        <v>749.92</v>
      </c>
      <c r="E21" s="11">
        <f>IF(OR(A21="",C21=""),"",ROUND(C21*D21,2))</f>
        <v>749.92</v>
      </c>
      <c r="F21" s="11">
        <f>IF(E21="","",E21)</f>
        <v>749.92</v>
      </c>
      <c r="G21" s="11">
        <f>IF(OR(F21="",'Исходные данные'!$B$27=""),"",ROUND(F21*'Исходные данные'!$B$27,2))</f>
        <v>554.94</v>
      </c>
      <c r="H21" s="11">
        <f>IF(OR(F21="",'Исходные данные'!$B$28=""),"",ROUND(F21*'Исходные данные'!$B$28,2))</f>
        <v>269.97</v>
      </c>
      <c r="I21" s="11">
        <f>IF(OR(F21="",G21="",H21=""),"",SUM(F21:H21))</f>
        <v>1574.83</v>
      </c>
    </row>
    <row r="22" ht="40" customHeight="1" spans="1:9" x14ac:dyDescent="0.25">
      <c r="A22" s="8" t="str">
        <f>IF(A10="","",A10)</f>
        <v>03-01-022-08</v>
      </c>
      <c r="B22" s="8" t="str">
        <f>B10</f>
        <v>Добавка сверх 75</v>
      </c>
      <c r="C22" s="8">
        <f>IF(C10="","",C10)</f>
        <v>5</v>
      </c>
      <c r="D22" s="11">
        <f>IF(A22="","",VLOOKUP(A22,$A$41:$J$49,10,FALSE))</f>
        <v>9.6</v>
      </c>
      <c r="E22" s="11">
        <f>IF(OR(A22="",C22=""),"",ROUND(C22*D22,2))</f>
        <v>48</v>
      </c>
      <c r="F22" s="11">
        <f>IF(E22="","",E22)</f>
        <v>48</v>
      </c>
      <c r="G22" s="11">
        <f>IF(OR(F22="",'Исходные данные'!$B$27=""),"",ROUND(F22*'Исходные данные'!$B$27,2))</f>
        <v>35.52</v>
      </c>
      <c r="H22" s="11">
        <f>IF(OR(F22="",'Исходные данные'!$B$28=""),"",ROUND(F22*'Исходные данные'!$B$28,2))</f>
        <v>17.28</v>
      </c>
      <c r="I22" s="11">
        <f>IF(OR(F22="",G22="",H22=""),"",SUM(F22:H22))</f>
        <v>100.8</v>
      </c>
    </row>
    <row r="23" ht="40" customHeight="1" spans="1:9" x14ac:dyDescent="0.25">
      <c r="A23" s="8" t="str">
        <f>IF(A11="","",A11)</f>
        <v/>
      </c>
      <c r="B23" s="8" t="str">
        <f>B11</f>
        <v>Резерв: добавка В1</v>
      </c>
      <c r="C23" s="8" t="str">
        <f>IF(C11="","",C11)</f>
        <v/>
      </c>
      <c r="D23" s="11" t="str">
        <f>IF(A23="","",VLOOKUP(A23,$A$41:$J$49,10,FALSE))</f>
        <v/>
      </c>
      <c r="E23" s="11" t="str">
        <f>IF(OR(A23="",C23=""),"",ROUND(C23*D23,2))</f>
        <v/>
      </c>
      <c r="F23" s="11" t="str">
        <f>IF(E23="","",E23)</f>
        <v/>
      </c>
      <c r="G23" s="11" t="str">
        <f>IF(OR(F23="",'Исходные данные'!$B$27=""),"",ROUND(F23*'Исходные данные'!$B$27,2))</f>
        <v/>
      </c>
      <c r="H23" s="11" t="str">
        <f>IF(OR(F23="",'Исходные данные'!$B$28=""),"",ROUND(F23*'Исходные данные'!$B$28,2))</f>
        <v/>
      </c>
      <c r="I23" s="11" t="str">
        <f>IF(OR(F23="",G23="",H23=""),"",SUM(F23:H23))</f>
        <v/>
      </c>
    </row>
    <row r="24" spans="1:9" x14ac:dyDescent="0.25">
      <c r="A24" s="12" t="s">
        <v>287</v>
      </c>
      <c r="D24" s="13"/>
      <c r="E24" s="14">
        <f>IF(OR(COUNT(E19:E23)=0,COUNT(E19:E23)&lt;&gt;COUNT(C19:C23)),"нужны исходные данные",SUM(E19:E23))</f>
        <v>1087.52</v>
      </c>
      <c r="F24" s="14">
        <f>IF(OR(COUNT(F19:F23)=0,COUNT(F19:F23)&lt;&gt;COUNT(C19:C23)),"нужны исходные данные",SUM(F19:F23))</f>
        <v>1087.52</v>
      </c>
      <c r="G24" s="14">
        <f>IF(OR(COUNT(G19:G23)=0,COUNT(G19:G23)&lt;&gt;COUNT(C19:C23)),"нужны исходные данные",SUM(G19:G23))</f>
        <v>804.77</v>
      </c>
      <c r="H24" s="14">
        <f>IF(OR(COUNT(H19:H23)=0,COUNT(H19:H23)&lt;&gt;COUNT(C19:C23)),"нужны исходные данные",SUM(H19:H23))</f>
        <v>391.51</v>
      </c>
      <c r="I24" s="14">
        <f>IF(OR(COUNT(I19:I23)=0,COUNT(I19:I23)&lt;&gt;COUNT(C19:C23)),"нужны исходные данные",SUM(I19:I23))</f>
        <v>2283.8</v>
      </c>
    </row>
    <row r="26" ht="32" customHeight="1" spans="1:10" x14ac:dyDescent="0.25">
      <c r="A26" s="3" t="s">
        <v>288</v>
      </c>
      <c r="B26" s="3"/>
      <c r="C26" s="3"/>
      <c r="D26" s="3"/>
      <c r="E26" s="3"/>
      <c r="F26" s="3"/>
      <c r="G26" s="3"/>
      <c r="H26" s="3"/>
      <c r="I26" s="3"/>
      <c r="J26" s="3"/>
    </row>
    <row r="27" ht="32" customHeight="1" spans="1:10" x14ac:dyDescent="0.25">
      <c r="A27" s="3" t="s">
        <v>289</v>
      </c>
      <c r="B27" s="3"/>
      <c r="C27" s="3"/>
      <c r="D27" s="3"/>
      <c r="E27" s="3"/>
      <c r="F27" s="3"/>
      <c r="G27" s="3"/>
      <c r="H27" s="3"/>
      <c r="I27" s="3"/>
      <c r="J27" s="3"/>
    </row>
    <row r="29" ht="32" customHeight="1" spans="1:10" x14ac:dyDescent="0.25">
      <c r="A29" s="3" t="s">
        <v>290</v>
      </c>
      <c r="B29" s="3"/>
      <c r="C29" s="3"/>
      <c r="D29" s="3"/>
      <c r="E29" s="3"/>
      <c r="F29" s="3"/>
      <c r="G29" s="3"/>
      <c r="H29" s="3"/>
      <c r="I29" s="3"/>
      <c r="J29" s="3"/>
    </row>
    <row r="40" ht="42" customHeight="1" spans="1:10" x14ac:dyDescent="0.25">
      <c r="A40" s="6" t="s">
        <v>46</v>
      </c>
      <c r="B40" s="6" t="s">
        <v>291</v>
      </c>
      <c r="C40" s="6" t="s">
        <v>249</v>
      </c>
      <c r="D40" s="6" t="s">
        <v>292</v>
      </c>
      <c r="E40" s="6" t="s">
        <v>293</v>
      </c>
      <c r="F40" s="6" t="s">
        <v>294</v>
      </c>
      <c r="G40" s="6" t="s">
        <v>295</v>
      </c>
      <c r="H40" s="6" t="s">
        <v>296</v>
      </c>
      <c r="I40" s="6" t="s">
        <v>297</v>
      </c>
      <c r="J40" s="6" t="s">
        <v>298</v>
      </c>
    </row>
    <row r="41" ht="100" customHeight="1" spans="1:10" x14ac:dyDescent="0.25">
      <c r="A41" s="3" t="s">
        <v>299</v>
      </c>
      <c r="B41" s="3" t="s">
        <v>300</v>
      </c>
      <c r="C41" s="3" t="s">
        <v>301</v>
      </c>
      <c r="D41" s="8">
        <v>0</v>
      </c>
      <c r="E41" s="8">
        <v>1.44</v>
      </c>
      <c r="F41" s="8">
        <v>0.9</v>
      </c>
      <c r="G41" s="8">
        <v>0.9</v>
      </c>
      <c r="H41" s="8">
        <v>0.36</v>
      </c>
      <c r="I41" s="8">
        <f>SUM(D41:H41)</f>
        <v>3.6</v>
      </c>
      <c r="J41" s="8">
        <v>47.41</v>
      </c>
    </row>
    <row r="42" ht="100" customHeight="1" spans="1:10" x14ac:dyDescent="0.25">
      <c r="A42" s="3" t="s">
        <v>48</v>
      </c>
      <c r="B42" s="3" t="s">
        <v>49</v>
      </c>
      <c r="C42" s="3" t="s">
        <v>302</v>
      </c>
      <c r="D42" s="8">
        <v>2.16</v>
      </c>
      <c r="E42" s="8">
        <v>1.44</v>
      </c>
      <c r="F42" s="8">
        <v>1.44</v>
      </c>
      <c r="G42" s="8">
        <v>1.44</v>
      </c>
      <c r="H42" s="8">
        <v>0.72</v>
      </c>
      <c r="I42" s="8">
        <f>SUM(D42:H42)</f>
        <v>7.2</v>
      </c>
      <c r="J42" s="8">
        <v>97.4</v>
      </c>
    </row>
    <row r="43" ht="100" customHeight="1" spans="1:10" x14ac:dyDescent="0.25">
      <c r="A43" s="3" t="s">
        <v>50</v>
      </c>
      <c r="B43" s="3" t="s">
        <v>51</v>
      </c>
      <c r="C43" s="3" t="s">
        <v>302</v>
      </c>
      <c r="D43" s="8">
        <v>3.02</v>
      </c>
      <c r="E43" s="8">
        <v>2.02</v>
      </c>
      <c r="F43" s="8">
        <v>2.02</v>
      </c>
      <c r="G43" s="8">
        <v>2.02</v>
      </c>
      <c r="H43" s="8">
        <v>1.01</v>
      </c>
      <c r="I43" s="8">
        <f>SUM(D43:H43)</f>
        <v>10.09</v>
      </c>
      <c r="J43" s="8">
        <v>136.49</v>
      </c>
    </row>
    <row r="44" ht="100" customHeight="1" spans="1:10" x14ac:dyDescent="0.25">
      <c r="A44" s="3" t="s">
        <v>52</v>
      </c>
      <c r="B44" s="3" t="s">
        <v>53</v>
      </c>
      <c r="C44" s="3" t="s">
        <v>302</v>
      </c>
      <c r="D44" s="8">
        <v>4.32</v>
      </c>
      <c r="E44" s="8">
        <v>2.88</v>
      </c>
      <c r="F44" s="8">
        <v>2.88</v>
      </c>
      <c r="G44" s="8">
        <v>2.88</v>
      </c>
      <c r="H44" s="8">
        <v>1.44</v>
      </c>
      <c r="I44" s="8">
        <f>SUM(D44:H44)</f>
        <v>14.4</v>
      </c>
      <c r="J44" s="8">
        <v>194.78</v>
      </c>
    </row>
    <row r="45" ht="100" customHeight="1" spans="1:10" x14ac:dyDescent="0.25">
      <c r="A45" s="3" t="s">
        <v>54</v>
      </c>
      <c r="B45" s="3" t="s">
        <v>55</v>
      </c>
      <c r="C45" s="3" t="s">
        <v>302</v>
      </c>
      <c r="D45" s="8">
        <v>5.62</v>
      </c>
      <c r="E45" s="8">
        <v>3.74</v>
      </c>
      <c r="F45" s="8">
        <v>3.74</v>
      </c>
      <c r="G45" s="8">
        <v>3.74</v>
      </c>
      <c r="H45" s="8">
        <v>1.87</v>
      </c>
      <c r="I45" s="8">
        <f>SUM(D45:H45)</f>
        <v>18.71</v>
      </c>
      <c r="J45" s="8">
        <v>253.09</v>
      </c>
    </row>
    <row r="46" ht="100" customHeight="1" spans="1:10" x14ac:dyDescent="0.25">
      <c r="A46" s="3" t="s">
        <v>56</v>
      </c>
      <c r="B46" s="3" t="s">
        <v>57</v>
      </c>
      <c r="C46" s="3" t="s">
        <v>302</v>
      </c>
      <c r="D46" s="8">
        <v>7.56</v>
      </c>
      <c r="E46" s="8">
        <v>5.04</v>
      </c>
      <c r="F46" s="8">
        <v>5.04</v>
      </c>
      <c r="G46" s="8">
        <v>5.04</v>
      </c>
      <c r="H46" s="8">
        <v>2.52</v>
      </c>
      <c r="I46" s="8">
        <f>SUM(D46:H46)</f>
        <v>25.2</v>
      </c>
      <c r="J46" s="8">
        <v>340.88</v>
      </c>
    </row>
    <row r="47" ht="100" customHeight="1" spans="1:10" x14ac:dyDescent="0.25">
      <c r="A47" s="3" t="s">
        <v>58</v>
      </c>
      <c r="B47" s="3" t="s">
        <v>59</v>
      </c>
      <c r="C47" s="3" t="s">
        <v>302</v>
      </c>
      <c r="D47" s="8">
        <v>12.1</v>
      </c>
      <c r="E47" s="8">
        <v>8.06</v>
      </c>
      <c r="F47" s="8">
        <v>8.06</v>
      </c>
      <c r="G47" s="8">
        <v>8.06</v>
      </c>
      <c r="H47" s="8">
        <v>4.03</v>
      </c>
      <c r="I47" s="8">
        <f>SUM(D47:H47)</f>
        <v>40.31</v>
      </c>
      <c r="J47" s="8">
        <v>545.27</v>
      </c>
    </row>
    <row r="48" ht="100" customHeight="1" spans="1:10" x14ac:dyDescent="0.25">
      <c r="A48" s="3" t="s">
        <v>60</v>
      </c>
      <c r="B48" s="3" t="s">
        <v>61</v>
      </c>
      <c r="C48" s="3" t="s">
        <v>302</v>
      </c>
      <c r="D48" s="8">
        <v>16.63</v>
      </c>
      <c r="E48" s="8">
        <v>11.09</v>
      </c>
      <c r="F48" s="8">
        <v>11.09</v>
      </c>
      <c r="G48" s="8">
        <v>11.09</v>
      </c>
      <c r="H48" s="8">
        <v>5.54</v>
      </c>
      <c r="I48" s="8">
        <f>SUM(D48:H48)</f>
        <v>55.44</v>
      </c>
      <c r="J48" s="8">
        <v>749.92</v>
      </c>
    </row>
    <row r="49" ht="100" customHeight="1" spans="1:10" x14ac:dyDescent="0.25">
      <c r="A49" s="3" t="s">
        <v>303</v>
      </c>
      <c r="B49" s="3" t="s">
        <v>304</v>
      </c>
      <c r="C49" s="3" t="s">
        <v>302</v>
      </c>
      <c r="D49" s="8">
        <v>0.22</v>
      </c>
      <c r="E49" s="8">
        <v>0.14</v>
      </c>
      <c r="F49" s="8">
        <v>0.14</v>
      </c>
      <c r="G49" s="8">
        <v>0.14</v>
      </c>
      <c r="H49" s="8">
        <v>0.07</v>
      </c>
      <c r="I49" s="8">
        <f>SUM(D49:H49)</f>
        <v>0.71</v>
      </c>
      <c r="J49" s="8">
        <v>9.6</v>
      </c>
    </row>
    <row r="51" ht="32" customHeight="1" spans="1:10" x14ac:dyDescent="0.25">
      <c r="A51" s="3" t="s">
        <v>305</v>
      </c>
      <c r="B51" s="3"/>
      <c r="C51" s="3"/>
      <c r="D51" s="3"/>
      <c r="E51" s="3"/>
      <c r="F51" s="3"/>
      <c r="G51" s="3"/>
      <c r="H51" s="3"/>
      <c r="I51" s="3"/>
      <c r="J51" s="3"/>
    </row>
    <row r="52" ht="32" customHeight="1" spans="1:10" x14ac:dyDescent="0.25">
      <c r="A52" s="3" t="s">
        <v>63</v>
      </c>
      <c r="B52" s="3"/>
      <c r="C52" s="3"/>
      <c r="D52" s="3"/>
      <c r="E52" s="3"/>
      <c r="F52" s="3"/>
      <c r="G52" s="3"/>
      <c r="H52" s="3"/>
      <c r="I52" s="3"/>
      <c r="J52" s="3"/>
    </row>
  </sheetData>
  <mergeCells count="9">
    <mergeCell ref="A2:J2"/>
    <mergeCell ref="A3:J3"/>
    <mergeCell ref="A14:J14"/>
    <mergeCell ref="A15:J15"/>
    <mergeCell ref="A26:J26"/>
    <mergeCell ref="A27:J27"/>
    <mergeCell ref="A29:J29"/>
    <mergeCell ref="A51:J51"/>
    <mergeCell ref="A52:J52"/>
  </mergeCells>
  <pageMargins left="0.25" right="0.25" top="0.35" bottom="0.35" header="0.15" footer="0.15"/>
  <pageSetup paperSize="8" orientation="landscape" horizontalDpi="4294967295" verticalDpi="4294967295" scale="100" fitToWidth="1" fitToHeight="0"/>
  <headerFooter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Исходные данные</vt:lpstr>
      <vt:lpstr>Сечения</vt:lpstr>
      <vt:lpstr>Подбор</vt:lpstr>
      <vt:lpstr>Расчёт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2026-10-07T00:00:00Z</dcterms:modified>
</cp:coreProperties>
</file>