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Пример" state="visible" r:id="rId6"/>
    <sheet sheetId="4" name="Проверка" state="visible" r:id="rId7"/>
  </sheets>
  <definedNames>
    <definedName name="_xlnm.Print_Area" localSheetId="0">'Паспорт'!$A1:$B19</definedName>
    <definedName name="_xlnm.Print_Area" localSheetId="1">'ВОР'!$A1:$T9</definedName>
    <definedName name="_xlnm.Print_Titles" localSheetId="1">'ВОР'!$1:$4</definedName>
    <definedName name="_xlnm.Print_Area" localSheetId="2">'Пример'!$A1:$G25</definedName>
    <definedName name="_xlnm.Print_Area" localSheetId="3">'Проверка'!$A1:$D19</definedName>
  </definedNames>
  <calcPr calcId="171027" fullCalcOnLoad="1"/>
</workbook>
</file>

<file path=xl/sharedStrings.xml><?xml version="1.0" encoding="utf-8"?>
<sst xmlns="http://schemas.openxmlformats.org/spreadsheetml/2006/main" count="147" uniqueCount="120">
  <si>
    <t>ВОР: прокладка оптоволокна</t>
  </si>
  <si>
    <t>Поле</t>
  </si>
  <si>
    <t>Значение</t>
  </si>
  <si>
    <t>Объект</t>
  </si>
  <si>
    <t>Городская ВОЛС между двумя зданиями</t>
  </si>
  <si>
    <t>Регион и ценовая зона</t>
  </si>
  <si>
    <t>Дата расчёта</t>
  </si>
  <si>
    <t>Нормативная база</t>
  </si>
  <si>
    <t>ФСНБ-2022, ГЭСНм сборника 10</t>
  </si>
  <si>
    <t>Дополнение базы</t>
  </si>
  <si>
    <t>Уровень цен</t>
  </si>
  <si>
    <t>Составил</t>
  </si>
  <si>
    <t>Проверил</t>
  </si>
  <si>
    <t>Дата проверки</t>
  </si>
  <si>
    <t>Назначение</t>
  </si>
  <si>
    <t>Рабочая таблица проверки ВОР. Не является обязательной унифицированной формой.</t>
  </si>
  <si>
    <t>Порядок заполнения</t>
  </si>
  <si>
    <t>Жёлтые ячейки: исходные данные. Количества и труд рассчитываются формулами. Шифры и измерители сверяют перед изменением строк.</t>
  </si>
  <si>
    <t>Условия примера</t>
  </si>
  <si>
    <t>Учебный пример, числа условные. 16 волокон, без новой ПЭ-трубки и проходных колодцев. Стыковой муфты и дополнительных приёмочных измерений нет.</t>
  </si>
  <si>
    <t>Проектные запасы</t>
  </si>
  <si>
    <t>В заполненном примере включены в заданные длины. Дополнительный процент запаса не задан.</t>
  </si>
  <si>
    <t>Источник норм</t>
  </si>
  <si>
    <t>ГЭСНм 81-03-10-2022, таблицы 10-06-048 и 10-06-060; п. 1.10.94</t>
  </si>
  <si>
    <t>Редакция сварки</t>
  </si>
  <si>
    <t>Приказ № 527/пр от 12.08.2026: таблица 10-06-058, гильзы КДЗС-6030. Проверить применяемую редакцию.</t>
  </si>
  <si>
    <t>Условия участков и объёмы</t>
  </si>
  <si>
    <t>№</t>
  </si>
  <si>
    <t>Участок</t>
  </si>
  <si>
    <t>Способ</t>
  </si>
  <si>
    <t>Канал</t>
  </si>
  <si>
    <t>ПЭ-трубка</t>
  </si>
  <si>
    <t>Проходные колодцы, шт</t>
  </si>
  <si>
    <t>Волокна, шт</t>
  </si>
  <si>
    <t>Операция</t>
  </si>
  <si>
    <t>Физический объём</t>
  </si>
  <si>
    <t>Ед. ВОР</t>
  </si>
  <si>
    <t>Шифр</t>
  </si>
  <si>
    <t>База</t>
  </si>
  <si>
    <t>Измеритель</t>
  </si>
  <si>
    <t>Делитель</t>
  </si>
  <si>
    <t>Объём нормы</t>
  </si>
  <si>
    <t>Коэф. труда</t>
  </si>
  <si>
    <t>Основание</t>
  </si>
  <si>
    <t>Включённые операции</t>
  </si>
  <si>
    <t>Материалы отдельно</t>
  </si>
  <si>
    <t>Источник</t>
  </si>
  <si>
    <t>Участок 1</t>
  </si>
  <si>
    <t>Протягивание</t>
  </si>
  <si>
    <t>Свободный</t>
  </si>
  <si>
    <t>Нет</t>
  </si>
  <si>
    <t>Прокладка оптического кабеля</t>
  </si>
  <si>
    <t>м</t>
  </si>
  <si>
    <t>10-06-048-06</t>
  </si>
  <si>
    <t>ГЭСНм ФСНБ-2022</t>
  </si>
  <si>
    <t>100 м кабеля</t>
  </si>
  <si>
    <t>П. 1.10.94</t>
  </si>
  <si>
    <t>Подготовка канала и кабеля, протягивание и укладка на консоли</t>
  </si>
  <si>
    <t>Кабель по спецификации</t>
  </si>
  <si>
    <t>Таблица 10-06-048</t>
  </si>
  <si>
    <t>Участок 2</t>
  </si>
  <si>
    <t>Занятый</t>
  </si>
  <si>
    <t>10-06-048-07</t>
  </si>
  <si>
    <t>Два здания</t>
  </si>
  <si>
    <t>Монтаж в шкафу</t>
  </si>
  <si>
    <t>Не применяется</t>
  </si>
  <si>
    <t>Стоечный кросс на 16 волокон</t>
  </si>
  <si>
    <t>шт</t>
  </si>
  <si>
    <t>10-06-060-14</t>
  </si>
  <si>
    <t>Без поправки колодцев</t>
  </si>
  <si>
    <t>Разделка, сварка, укладка волокон, измерения на двух длинах волн, установка</t>
  </si>
  <si>
    <t>Комплектность кросса по проекту и ресурсам нормы</t>
  </si>
  <si>
    <t>Таблица 10-06-060</t>
  </si>
  <si>
    <t>Изменение способа, шифра или измерителя требует повторной проверки состава и норматива труда на листе «Пример».</t>
  </si>
  <si>
    <t>Пример: 420 м кабеля и два кросса</t>
  </si>
  <si>
    <t>Работа</t>
  </si>
  <si>
    <t>Труд на измеритель, чел.-ч</t>
  </si>
  <si>
    <t>Труд без поправки, чел.-ч</t>
  </si>
  <si>
    <t>Труд с поправкой, чел.-ч</t>
  </si>
  <si>
    <t>Свободный канал</t>
  </si>
  <si>
    <t>Занятый канал</t>
  </si>
  <si>
    <t>Два стоечных кросса на 16 волокон</t>
  </si>
  <si>
    <t>Всего труда рабочих, чел.-ч</t>
  </si>
  <si>
    <t>Отдельные материалы</t>
  </si>
  <si>
    <t>Единица</t>
  </si>
  <si>
    <t>Количество</t>
  </si>
  <si>
    <t>Оптический кабель</t>
  </si>
  <si>
    <t>Спецификация; проектные запасы включены</t>
  </si>
  <si>
    <t>Комплектность кроссов</t>
  </si>
  <si>
    <t>Сверить проект и ресурсы нормы до добавления оборудования</t>
  </si>
  <si>
    <t>Вариант: один проходной колодец только на свободном участке</t>
  </si>
  <si>
    <t>Коэффициент к труду этого участка</t>
  </si>
  <si>
    <t>Общий труд в варианте, чел.-ч</t>
  </si>
  <si>
    <t>Контроль ресурсов машин</t>
  </si>
  <si>
    <t>Норматив</t>
  </si>
  <si>
    <t>Объём, маш.-ч</t>
  </si>
  <si>
    <t>Монтажный автомобиль, свободный канал</t>
  </si>
  <si>
    <t>Монтажный автомобиль, занятый канал</t>
  </si>
  <si>
    <t>Всего монтажного автомобиля</t>
  </si>
  <si>
    <t>Сварочный аппарат в кроссах</t>
  </si>
  <si>
    <t>Рефлектометр в кроссах</t>
  </si>
  <si>
    <t>Сварку тех же 32 концов в двух кроссах повторно не добавляют. Коэффициент колодцев меняет только труд рабочих.</t>
  </si>
  <si>
    <t>Проверка перед передачей сметы</t>
  </si>
  <si>
    <t>Проверить</t>
  </si>
  <si>
    <t>Отметка</t>
  </si>
  <si>
    <t>Замечание / документ</t>
  </si>
  <si>
    <t>Способ прокладки и занятость канала подтверждены по каждому участку.</t>
  </si>
  <si>
    <t>Наличие ПЭ-трубки и её новый монтаж разделены.</t>
  </si>
  <si>
    <t>Метры кабеля, метры трассы, переходы, стыки и измерения не смешаны.</t>
  </si>
  <si>
    <t>Марки, количества и запасы материалов подтверждены спецификацией.</t>
  </si>
  <si>
    <t>Подготовка канала не продублирована на тот же объём.</t>
  </si>
  <si>
    <t>Разделка, сварка и измерения в кроссе не добавлены повторно.</t>
  </si>
  <si>
    <t>Входной контроль и приёмочные измерения соответствуют своим заданиям.</t>
  </si>
  <si>
    <t>Редакция таблицы сварки и ресурс КДЗС сверены с № 527/пр.</t>
  </si>
  <si>
    <t>Проходные колодцы выделены по участкам, поправка относится только к труду.</t>
  </si>
  <si>
    <t>Земляные работы, постель и транспортировка по трассе проверены отдельно.</t>
  </si>
  <si>
    <t>Назначение сети, территория, нормативы НР и СП подтверждены.</t>
  </si>
  <si>
    <t>База, дополнение, уровень цен, составитель и проверивший записаны.</t>
  </si>
  <si>
    <t/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</si>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</sst>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5" x14ac:knownFonts="1">
    <font>
      <color theme="1"/>
      <family val="2"/>
      <scheme val="minor"/>
      <sz val="11"/>
      <name val="Calibri"/>
    </font>
    <font>
      <b/>
      <color rgb="624536"/>
      <sz val="14"/>
      <name val="Arial"/>
    </font>
    <font>
      <b/>
      <color rgb="FFFFFF"/>
      <sz val="10"/>
      <name val="Arial"/>
    </font>
    <font>
      <color rgb="262626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624536"/>
      </patternFill>
    </fill>
    <fill>
      <patternFill patternType="solid">
        <fgColor rgb="FFF3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26a4efb9-93f7-4d72-9b52-6d87040817b7" TargetMode="External"/><Relationship Id="rId2" Type="http://schemas.openxmlformats.org/officeDocument/2006/relationships/hyperlink" Target="https://fgiscs.minstroyrf.ru/api/values/GetFileContent/bc48aeae-c435-412e-a4f3-a764006d0a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9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95" customWidth="1"/>
  </cols>
  <sheetData>
    <row r="2" ht="24" customHeight="1" spans="1:2" x14ac:dyDescent="0.25">
      <c r="A2" s="1" t="s">
        <v>0</v>
      </c>
      <c r="B2" s="1"/>
    </row>
    <row r="4" ht="45" customHeight="1" spans="1:2" x14ac:dyDescent="0.25">
      <c r="A4" s="2" t="s">
        <v>1</v>
      </c>
      <c r="B4" s="2" t="s">
        <v>2</v>
      </c>
    </row>
    <row r="5" ht="42" customHeight="1" spans="1:2" x14ac:dyDescent="0.25">
      <c r="A5" s="3" t="s">
        <v>3</v>
      </c>
      <c r="B5" s="4" t="s">
        <v>4</v>
      </c>
    </row>
    <row r="6" ht="42" customHeight="1" spans="1:2" x14ac:dyDescent="0.25">
      <c r="A6" s="3" t="s">
        <v>5</v>
      </c>
      <c r="B6" s="4"/>
    </row>
    <row r="7" ht="42" customHeight="1" spans="1:2" x14ac:dyDescent="0.25">
      <c r="A7" s="3" t="s">
        <v>6</v>
      </c>
      <c r="B7" s="5">
        <v>46302</v>
      </c>
    </row>
    <row r="8" ht="42" customHeight="1" spans="1:2" x14ac:dyDescent="0.25">
      <c r="A8" s="3" t="s">
        <v>7</v>
      </c>
      <c r="B8" s="3" t="s">
        <v>8</v>
      </c>
    </row>
    <row r="9" ht="42" customHeight="1" spans="1:2" x14ac:dyDescent="0.25">
      <c r="A9" s="3" t="s">
        <v>9</v>
      </c>
      <c r="B9" s="4"/>
    </row>
    <row r="10" ht="42" customHeight="1" spans="1:2" x14ac:dyDescent="0.25">
      <c r="A10" s="3" t="s">
        <v>10</v>
      </c>
      <c r="B10" s="4"/>
    </row>
    <row r="11" ht="42" customHeight="1" spans="1:2" x14ac:dyDescent="0.25">
      <c r="A11" s="3" t="s">
        <v>11</v>
      </c>
      <c r="B11" s="4"/>
    </row>
    <row r="12" ht="42" customHeight="1" spans="1:2" x14ac:dyDescent="0.25">
      <c r="A12" s="3" t="s">
        <v>12</v>
      </c>
      <c r="B12" s="4"/>
    </row>
    <row r="13" ht="42" customHeight="1" spans="1:2" x14ac:dyDescent="0.25">
      <c r="A13" s="3" t="s">
        <v>13</v>
      </c>
      <c r="B13" s="5"/>
    </row>
    <row r="14" ht="42" customHeight="1" spans="1:2" x14ac:dyDescent="0.25">
      <c r="A14" s="3" t="s">
        <v>14</v>
      </c>
      <c r="B14" s="3" t="s">
        <v>15</v>
      </c>
    </row>
    <row r="15" ht="42" customHeight="1" spans="1:2" x14ac:dyDescent="0.25">
      <c r="A15" s="3" t="s">
        <v>16</v>
      </c>
      <c r="B15" s="3" t="s">
        <v>17</v>
      </c>
    </row>
    <row r="16" ht="42" customHeight="1" spans="1:2" x14ac:dyDescent="0.25">
      <c r="A16" s="3" t="s">
        <v>18</v>
      </c>
      <c r="B16" s="3" t="s">
        <v>19</v>
      </c>
    </row>
    <row r="17" ht="42" customHeight="1" spans="1:2" x14ac:dyDescent="0.25">
      <c r="A17" s="3" t="s">
        <v>20</v>
      </c>
      <c r="B17" s="3" t="s">
        <v>21</v>
      </c>
    </row>
    <row r="18" ht="42" customHeight="1" spans="1:2" x14ac:dyDescent="0.25">
      <c r="A18" s="3" t="s">
        <v>22</v>
      </c>
      <c r="B18" s="3" t="s">
        <v>23</v>
      </c>
    </row>
    <row r="19" ht="42" customHeight="1" spans="1:2" x14ac:dyDescent="0.25">
      <c r="A19" s="3" t="s">
        <v>24</v>
      </c>
      <c r="B19" s="3" t="s">
        <v>25</v>
      </c>
    </row>
  </sheetData>
  <mergeCells count="1">
    <mergeCell ref="A2:B2"/>
  </mergeCells>
  <hyperlinks>
    <hyperlink ref="B18" r:id="rId1"/>
    <hyperlink ref="B19" r:id="rId2"/>
  </hyperlink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9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23" customWidth="1"/>
    <col min="4" max="4" width="15" customWidth="1"/>
    <col min="5" max="7" width="12" customWidth="1"/>
    <col min="8" max="8" width="30" customWidth="1"/>
    <col min="9" max="9" width="13" customWidth="1"/>
    <col min="10" max="10" width="10" customWidth="1"/>
    <col min="11" max="11" width="20" customWidth="1"/>
    <col min="12" max="12" width="19" customWidth="1"/>
    <col min="13" max="13" width="17" customWidth="1"/>
    <col min="14" max="14" width="12" customWidth="1"/>
    <col min="15" max="15" width="15" customWidth="1"/>
    <col min="16" max="16" width="14" customWidth="1"/>
    <col min="17" max="17" width="22" customWidth="1"/>
    <col min="18" max="18" width="38" customWidth="1"/>
    <col min="19" max="19" width="34" customWidth="1"/>
    <col min="20" max="20" width="23" customWidth="1"/>
  </cols>
  <sheetData>
    <row r="2" ht="24" customHeight="1" spans="1:20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4" ht="45" customHeight="1" spans="1:20" x14ac:dyDescent="0.2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</row>
    <row r="5" ht="88" customHeight="1" spans="1:20" x14ac:dyDescent="0.25">
      <c r="A5" s="6">
        <v>1</v>
      </c>
      <c r="B5" s="4" t="s">
        <v>47</v>
      </c>
      <c r="C5" s="4" t="s">
        <v>48</v>
      </c>
      <c r="D5" s="4" t="s">
        <v>49</v>
      </c>
      <c r="E5" s="4" t="s">
        <v>50</v>
      </c>
      <c r="F5" s="7">
        <v>0</v>
      </c>
      <c r="G5" s="7">
        <v>16</v>
      </c>
      <c r="H5" s="4" t="s">
        <v>51</v>
      </c>
      <c r="I5" s="8">
        <v>300</v>
      </c>
      <c r="J5" s="4" t="s">
        <v>52</v>
      </c>
      <c r="K5" s="4" t="s">
        <v>53</v>
      </c>
      <c r="L5" s="4" t="s">
        <v>54</v>
      </c>
      <c r="M5" s="4" t="s">
        <v>55</v>
      </c>
      <c r="N5" s="8">
        <v>100</v>
      </c>
      <c r="O5" s="9">
        <f>IF(ISNUMBER(I5),IF(AND(ISNUMBER(N5),N5&gt;0),I5/N5,"Проверьте измеритель"),"")</f>
        <v>3</v>
      </c>
      <c r="P5" s="9">
        <f>IF(ISNUMBER(F5),IF(F5=0,1,IF(F5=1,1.1,IF(F5=2,1.2,1.3))),"")</f>
        <v>1</v>
      </c>
      <c r="Q5" s="3" t="s">
        <v>56</v>
      </c>
      <c r="R5" s="3" t="s">
        <v>57</v>
      </c>
      <c r="S5" s="4" t="s">
        <v>58</v>
      </c>
      <c r="T5" s="3" t="s">
        <v>59</v>
      </c>
    </row>
    <row r="6" ht="88" customHeight="1" spans="1:20" x14ac:dyDescent="0.25">
      <c r="A6" s="6">
        <v>2</v>
      </c>
      <c r="B6" s="4" t="s">
        <v>60</v>
      </c>
      <c r="C6" s="4" t="s">
        <v>48</v>
      </c>
      <c r="D6" s="4" t="s">
        <v>61</v>
      </c>
      <c r="E6" s="4" t="s">
        <v>50</v>
      </c>
      <c r="F6" s="7">
        <v>0</v>
      </c>
      <c r="G6" s="7">
        <v>16</v>
      </c>
      <c r="H6" s="4" t="s">
        <v>51</v>
      </c>
      <c r="I6" s="8">
        <v>120</v>
      </c>
      <c r="J6" s="4" t="s">
        <v>52</v>
      </c>
      <c r="K6" s="4" t="s">
        <v>62</v>
      </c>
      <c r="L6" s="4" t="s">
        <v>54</v>
      </c>
      <c r="M6" s="4" t="s">
        <v>55</v>
      </c>
      <c r="N6" s="8">
        <v>100</v>
      </c>
      <c r="O6" s="9">
        <f>IF(ISNUMBER(I6),IF(AND(ISNUMBER(N6),N6&gt;0),I6/N6,"Проверьте измеритель"),"")</f>
        <v>1.2</v>
      </c>
      <c r="P6" s="9">
        <f>IF(ISNUMBER(F6),IF(F6=0,1,IF(F6=1,1.1,IF(F6=2,1.2,1.3))),"")</f>
        <v>1</v>
      </c>
      <c r="Q6" s="3" t="s">
        <v>56</v>
      </c>
      <c r="R6" s="3" t="s">
        <v>57</v>
      </c>
      <c r="S6" s="4" t="s">
        <v>58</v>
      </c>
      <c r="T6" s="3" t="s">
        <v>59</v>
      </c>
    </row>
    <row r="7" ht="88" customHeight="1" spans="1:20" x14ac:dyDescent="0.25">
      <c r="A7" s="6">
        <v>3</v>
      </c>
      <c r="B7" s="4" t="s">
        <v>63</v>
      </c>
      <c r="C7" s="4" t="s">
        <v>64</v>
      </c>
      <c r="D7" s="4" t="s">
        <v>65</v>
      </c>
      <c r="E7" s="4" t="s">
        <v>65</v>
      </c>
      <c r="F7" s="4"/>
      <c r="G7" s="7">
        <v>16</v>
      </c>
      <c r="H7" s="4" t="s">
        <v>66</v>
      </c>
      <c r="I7" s="8">
        <v>2</v>
      </c>
      <c r="J7" s="4" t="s">
        <v>67</v>
      </c>
      <c r="K7" s="4" t="s">
        <v>68</v>
      </c>
      <c r="L7" s="4" t="s">
        <v>54</v>
      </c>
      <c r="M7" s="4" t="s">
        <v>67</v>
      </c>
      <c r="N7" s="8">
        <v>1</v>
      </c>
      <c r="O7" s="9">
        <f>IF(ISNUMBER(I7),IF(AND(ISNUMBER(N7),N7&gt;0),I7/N7,"Проверьте измеритель"),"")</f>
        <v>2</v>
      </c>
      <c r="P7" s="9">
        <v>1</v>
      </c>
      <c r="Q7" s="3" t="s">
        <v>69</v>
      </c>
      <c r="R7" s="3" t="s">
        <v>70</v>
      </c>
      <c r="S7" s="4" t="s">
        <v>71</v>
      </c>
      <c r="T7" s="3" t="s">
        <v>72</v>
      </c>
    </row>
    <row r="9" ht="30" customHeight="1" spans="1:20" x14ac:dyDescent="0.25">
      <c r="A9" s="3"/>
      <c r="B9" s="3" t="s">
        <v>73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</sheetData>
  <mergeCells count="2">
    <mergeCell ref="A2:T2"/>
    <mergeCell ref="B9:T9"/>
  </mergeCells>
  <dataValidations count="1">
    <dataValidation type="whole" operator="greaterThanOrEqual" allowBlank="1" showErrorMessage="1" error="Введите целое неотрицательное число проходных колодцев." sqref="F5:F7">
      <formula1>0</formula1>
    </dataValidation>
  </dataValidations>
  <pageMargins left="0.25" right="0.25" top="0.35" bottom="0.35" header="0.15" footer="0.15"/>
  <pageSetup paperSize="8" orientation="landscape" fitToWidth="2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5"/>
  <sheetViews>
    <sheetView workbookViewId="0" showGridLines="0"/>
  </sheetViews>
  <sheetFormatPr defaultRowHeight="15" outlineLevelRow="0" outlineLevelCol="0" x14ac:dyDescent="55"/>
  <cols>
    <col min="1" max="1" width="45" customWidth="1"/>
    <col min="2" max="2" width="20" customWidth="1"/>
    <col min="3" max="3" width="17" customWidth="1"/>
    <col min="4" max="4" width="18" customWidth="1"/>
    <col min="5" max="5" width="16" customWidth="1"/>
    <col min="6" max="6" width="19" customWidth="1"/>
    <col min="7" max="7" width="20" customWidth="1"/>
  </cols>
  <sheetData>
    <row r="2" ht="24" customHeight="1" spans="1:7" x14ac:dyDescent="0.25">
      <c r="A2" s="1" t="s">
        <v>74</v>
      </c>
      <c r="B2" s="1"/>
      <c r="C2" s="1"/>
      <c r="D2" s="1"/>
      <c r="E2" s="1"/>
      <c r="F2" s="1"/>
      <c r="G2" s="1"/>
    </row>
    <row r="4" ht="45" customHeight="1" spans="1:7" x14ac:dyDescent="0.25">
      <c r="A4" s="2" t="s">
        <v>75</v>
      </c>
      <c r="B4" s="2" t="s">
        <v>37</v>
      </c>
      <c r="C4" s="2" t="s">
        <v>41</v>
      </c>
      <c r="D4" s="2" t="s">
        <v>76</v>
      </c>
      <c r="E4" s="2" t="s">
        <v>42</v>
      </c>
      <c r="F4" s="2" t="s">
        <v>77</v>
      </c>
      <c r="G4" s="2" t="s">
        <v>78</v>
      </c>
    </row>
    <row r="5" ht="42" customHeight="1" spans="1:7" x14ac:dyDescent="0.25">
      <c r="A5" s="3" t="s">
        <v>79</v>
      </c>
      <c r="B5" s="3" t="s">
        <v>53</v>
      </c>
      <c r="C5" s="9">
        <f>IF(ISNUMBER('ВОР'!O5),'ВОР'!O5,"")</f>
        <v>3</v>
      </c>
      <c r="D5" s="9">
        <v>12</v>
      </c>
      <c r="E5" s="9">
        <f>IF(ISNUMBER('ВОР'!P5),'ВОР'!P5,"")</f>
        <v>1</v>
      </c>
      <c r="F5" s="9">
        <f>IF(ISNUMBER(C5),C5*D5,"")</f>
        <v>36</v>
      </c>
      <c r="G5" s="9">
        <f>IF(AND(ISNUMBER(F5),ISNUMBER(E5)),F5*E5,"")</f>
        <v>36</v>
      </c>
    </row>
    <row r="6" ht="42" customHeight="1" spans="1:7" x14ac:dyDescent="0.25">
      <c r="A6" s="3" t="s">
        <v>80</v>
      </c>
      <c r="B6" s="3" t="s">
        <v>62</v>
      </c>
      <c r="C6" s="9">
        <f>IF(ISNUMBER('ВОР'!O6),'ВОР'!O6,"")</f>
        <v>1.2</v>
      </c>
      <c r="D6" s="9">
        <v>16</v>
      </c>
      <c r="E6" s="9">
        <f>IF(ISNUMBER('ВОР'!P6),'ВОР'!P6,"")</f>
        <v>1</v>
      </c>
      <c r="F6" s="9">
        <f>IF(ISNUMBER(C6),C6*D6,"")</f>
        <v>19.2</v>
      </c>
      <c r="G6" s="9">
        <f>IF(AND(ISNUMBER(F6),ISNUMBER(E6)),F6*E6,"")</f>
        <v>19.2</v>
      </c>
    </row>
    <row r="7" ht="42" customHeight="1" spans="1:7" x14ac:dyDescent="0.25">
      <c r="A7" s="3" t="s">
        <v>81</v>
      </c>
      <c r="B7" s="3" t="s">
        <v>68</v>
      </c>
      <c r="C7" s="9">
        <f>IF(ISNUMBER('ВОР'!O7),'ВОР'!O7,"")</f>
        <v>2</v>
      </c>
      <c r="D7" s="9">
        <v>3.8</v>
      </c>
      <c r="E7" s="9">
        <f>IF(ISNUMBER('ВОР'!P7),'ВОР'!P7,"")</f>
        <v>1</v>
      </c>
      <c r="F7" s="9">
        <f>IF(ISNUMBER(C7),C7*D7,"")</f>
        <v>7.6</v>
      </c>
      <c r="G7" s="9">
        <f>IF(AND(ISNUMBER(F7),ISNUMBER(E7)),F7*E7,"")</f>
        <v>7.6</v>
      </c>
    </row>
    <row r="8" ht="42" customHeight="1" spans="1:7" s="10" customFormat="1" x14ac:dyDescent="0.25">
      <c r="A8" s="11" t="s">
        <v>82</v>
      </c>
      <c r="B8" s="11"/>
      <c r="C8" s="12"/>
      <c r="D8" s="12"/>
      <c r="E8" s="12"/>
      <c r="F8" s="13">
        <f>IF(COUNT(F5:F7)=3,SUM(F5:F7),"")</f>
        <v>62.8</v>
      </c>
      <c r="G8" s="13">
        <f>IF(COUNT(G5:G7)=3,SUM(G5:G7),"")</f>
        <v>62.8</v>
      </c>
    </row>
    <row r="10" ht="45" customHeight="1" spans="1:4" x14ac:dyDescent="0.25">
      <c r="A10" s="2" t="s">
        <v>83</v>
      </c>
      <c r="B10" s="2" t="s">
        <v>84</v>
      </c>
      <c r="C10" s="2" t="s">
        <v>85</v>
      </c>
      <c r="D10" s="2" t="s">
        <v>43</v>
      </c>
    </row>
    <row r="11" ht="95" customHeight="1" spans="1:7" x14ac:dyDescent="0.25">
      <c r="A11" s="3" t="s">
        <v>86</v>
      </c>
      <c r="B11" s="3" t="s">
        <v>52</v>
      </c>
      <c r="C11" s="9">
        <f>IF(COUNT('ВОР'!I5:I6)=2,SUM('ВОР'!I5:I6),"")</f>
        <v>420</v>
      </c>
      <c r="D11" s="14" t="s">
        <v>87</v>
      </c>
      <c r="E11" s="14"/>
      <c r="F11" s="14"/>
      <c r="G11" s="14"/>
    </row>
    <row r="12" ht="95" customHeight="1" spans="1:7" x14ac:dyDescent="0.25">
      <c r="A12" s="3" t="s">
        <v>88</v>
      </c>
      <c r="B12" s="3" t="s">
        <v>67</v>
      </c>
      <c r="C12" s="9">
        <f>IF('ВОР'!I7="","",'ВОР'!I7)</f>
        <v>2</v>
      </c>
      <c r="D12" s="14" t="s">
        <v>89</v>
      </c>
      <c r="E12" s="14"/>
      <c r="F12" s="14"/>
      <c r="G12" s="14"/>
    </row>
    <row r="14" ht="35" customHeight="1" spans="1:7" x14ac:dyDescent="0.25">
      <c r="A14" s="3" t="s">
        <v>90</v>
      </c>
      <c r="B14" s="3"/>
      <c r="C14" s="3"/>
      <c r="D14" s="3"/>
      <c r="E14" s="3"/>
      <c r="F14" s="3"/>
      <c r="G14" s="3"/>
    </row>
    <row r="15" ht="42" customHeight="1" spans="1:2" x14ac:dyDescent="0.25">
      <c r="A15" s="3" t="s">
        <v>91</v>
      </c>
      <c r="B15" s="6">
        <v>1.1</v>
      </c>
    </row>
    <row r="16" ht="42" customHeight="1" spans="1:7" x14ac:dyDescent="0.25">
      <c r="A16" s="3" t="s">
        <v>92</v>
      </c>
      <c r="B16" s="3"/>
      <c r="C16" s="14"/>
      <c r="D16" s="14"/>
      <c r="E16" s="14"/>
      <c r="F16" s="9">
        <f>IF(COUNT(F5:F7)=3,F5*B15+SUM(F6:F7),"")</f>
        <v>66.4</v>
      </c>
      <c r="G16" s="14"/>
    </row>
    <row r="18" ht="30" customHeight="1" spans="1:3" x14ac:dyDescent="0.25">
      <c r="A18" s="3" t="s">
        <v>93</v>
      </c>
      <c r="B18" s="3" t="s">
        <v>94</v>
      </c>
      <c r="C18" s="3" t="s">
        <v>95</v>
      </c>
    </row>
    <row r="19" ht="42" customHeight="1" spans="1:7" x14ac:dyDescent="0.25">
      <c r="A19" s="3" t="s">
        <v>96</v>
      </c>
      <c r="B19" s="6">
        <v>2.02</v>
      </c>
      <c r="C19" s="9">
        <f>IF(C5="","",C5*B19)</f>
        <v>6.06</v>
      </c>
      <c r="D19" s="14"/>
      <c r="E19" s="14"/>
      <c r="F19" s="14"/>
      <c r="G19" s="14"/>
    </row>
    <row r="20" ht="42" customHeight="1" spans="1:7" x14ac:dyDescent="0.25">
      <c r="A20" s="3" t="s">
        <v>97</v>
      </c>
      <c r="B20" s="6">
        <v>2.74</v>
      </c>
      <c r="C20" s="9">
        <f>IF(C6="","",C6*B20)</f>
        <v>3.288</v>
      </c>
      <c r="D20" s="14"/>
      <c r="E20" s="14"/>
      <c r="F20" s="14"/>
      <c r="G20" s="14"/>
    </row>
    <row r="21" ht="42" customHeight="1" spans="1:7" x14ac:dyDescent="0.25">
      <c r="A21" s="3" t="s">
        <v>98</v>
      </c>
      <c r="B21" s="3"/>
      <c r="C21" s="9">
        <f>IF(COUNT(C19:C20)=2,SUM(C19:C20),"")</f>
        <v>9.348</v>
      </c>
      <c r="D21" s="14"/>
      <c r="E21" s="14"/>
      <c r="F21" s="14"/>
      <c r="G21" s="14"/>
    </row>
    <row r="22" ht="42" customHeight="1" spans="1:7" x14ac:dyDescent="0.25">
      <c r="A22" s="3" t="s">
        <v>99</v>
      </c>
      <c r="B22" s="6">
        <v>0.48</v>
      </c>
      <c r="C22" s="9">
        <f>IF(C7="","",C7*B22)</f>
        <v>0.96</v>
      </c>
      <c r="D22" s="14"/>
      <c r="E22" s="14"/>
      <c r="F22" s="14"/>
      <c r="G22" s="14"/>
    </row>
    <row r="23" ht="42" customHeight="1" spans="1:7" x14ac:dyDescent="0.25">
      <c r="A23" s="3" t="s">
        <v>100</v>
      </c>
      <c r="B23" s="6">
        <v>0.42</v>
      </c>
      <c r="C23" s="9">
        <f>IF(C7="","",C7*B23)</f>
        <v>0.84</v>
      </c>
      <c r="D23" s="14"/>
      <c r="E23" s="14"/>
      <c r="F23" s="14"/>
      <c r="G23" s="14"/>
    </row>
    <row r="25" ht="35" customHeight="1" spans="1:7" x14ac:dyDescent="0.25">
      <c r="A25" s="3" t="s">
        <v>101</v>
      </c>
      <c r="B25" s="3"/>
      <c r="C25" s="3"/>
      <c r="D25" s="3"/>
      <c r="E25" s="3"/>
      <c r="F25" s="3"/>
      <c r="G25" s="3"/>
    </row>
  </sheetData>
  <mergeCells count="3">
    <mergeCell ref="A2:G2"/>
    <mergeCell ref="A14:G14"/>
    <mergeCell ref="A25:G25"/>
  </mergeCell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65" customWidth="1"/>
    <col min="3" max="3" width="22" customWidth="1"/>
    <col min="4" max="4" width="48" customWidth="1"/>
  </cols>
  <sheetData>
    <row r="2" ht="24" customHeight="1" spans="1:4" x14ac:dyDescent="0.25">
      <c r="A2" s="1" t="s">
        <v>102</v>
      </c>
      <c r="B2" s="1"/>
      <c r="C2" s="1"/>
      <c r="D2" s="1"/>
    </row>
    <row r="4" ht="45" customHeight="1" spans="1:4" x14ac:dyDescent="0.25">
      <c r="A4" s="2" t="s">
        <v>27</v>
      </c>
      <c r="B4" s="2" t="s">
        <v>103</v>
      </c>
      <c r="C4" s="2" t="s">
        <v>104</v>
      </c>
      <c r="D4" s="2" t="s">
        <v>105</v>
      </c>
    </row>
    <row r="5" ht="42" customHeight="1" spans="1:4" x14ac:dyDescent="0.25">
      <c r="A5" s="6">
        <v>1</v>
      </c>
      <c r="B5" s="3" t="s">
        <v>106</v>
      </c>
      <c r="C5" s="4"/>
      <c r="D5" s="4"/>
    </row>
    <row r="6" ht="42" customHeight="1" spans="1:4" x14ac:dyDescent="0.25">
      <c r="A6" s="6">
        <v>2</v>
      </c>
      <c r="B6" s="3" t="s">
        <v>107</v>
      </c>
      <c r="C6" s="4"/>
      <c r="D6" s="4"/>
    </row>
    <row r="7" ht="42" customHeight="1" spans="1:4" x14ac:dyDescent="0.25">
      <c r="A7" s="6">
        <v>3</v>
      </c>
      <c r="B7" s="3" t="s">
        <v>108</v>
      </c>
      <c r="C7" s="4"/>
      <c r="D7" s="4"/>
    </row>
    <row r="8" ht="42" customHeight="1" spans="1:4" x14ac:dyDescent="0.25">
      <c r="A8" s="6">
        <v>4</v>
      </c>
      <c r="B8" s="3" t="s">
        <v>109</v>
      </c>
      <c r="C8" s="4"/>
      <c r="D8" s="4"/>
    </row>
    <row r="9" ht="42" customHeight="1" spans="1:4" x14ac:dyDescent="0.25">
      <c r="A9" s="6">
        <v>5</v>
      </c>
      <c r="B9" s="3" t="s">
        <v>110</v>
      </c>
      <c r="C9" s="4"/>
      <c r="D9" s="4"/>
    </row>
    <row r="10" ht="42" customHeight="1" spans="1:4" x14ac:dyDescent="0.25">
      <c r="A10" s="6">
        <v>6</v>
      </c>
      <c r="B10" s="3" t="s">
        <v>111</v>
      </c>
      <c r="C10" s="4"/>
      <c r="D10" s="4"/>
    </row>
    <row r="11" ht="42" customHeight="1" spans="1:4" x14ac:dyDescent="0.25">
      <c r="A11" s="6">
        <v>7</v>
      </c>
      <c r="B11" s="3" t="s">
        <v>112</v>
      </c>
      <c r="C11" s="4"/>
      <c r="D11" s="4"/>
    </row>
    <row r="12" ht="42" customHeight="1" spans="1:4" x14ac:dyDescent="0.25">
      <c r="A12" s="6">
        <v>8</v>
      </c>
      <c r="B12" s="3" t="s">
        <v>113</v>
      </c>
      <c r="C12" s="4"/>
      <c r="D12" s="4"/>
    </row>
    <row r="13" ht="42" customHeight="1" spans="1:4" x14ac:dyDescent="0.25">
      <c r="A13" s="6">
        <v>9</v>
      </c>
      <c r="B13" s="3" t="s">
        <v>114</v>
      </c>
      <c r="C13" s="4"/>
      <c r="D13" s="4"/>
    </row>
    <row r="14" ht="42" customHeight="1" spans="1:4" x14ac:dyDescent="0.25">
      <c r="A14" s="6">
        <v>10</v>
      </c>
      <c r="B14" s="3" t="s">
        <v>115</v>
      </c>
      <c r="C14" s="4"/>
      <c r="D14" s="4"/>
    </row>
    <row r="15" ht="42" customHeight="1" spans="1:4" x14ac:dyDescent="0.25">
      <c r="A15" s="6">
        <v>11</v>
      </c>
      <c r="B15" s="3" t="s">
        <v>116</v>
      </c>
      <c r="C15" s="4"/>
      <c r="D15" s="4"/>
    </row>
    <row r="16" ht="42" customHeight="1" spans="1:4" x14ac:dyDescent="0.25">
      <c r="A16" s="6">
        <v>12</v>
      </c>
      <c r="B16" s="3" t="s">
        <v>117</v>
      </c>
      <c r="C16" s="4"/>
      <c r="D16" s="4"/>
    </row>
    <row r="18" ht="42" customHeight="1" spans="1:4" x14ac:dyDescent="0.25">
      <c r="A18" s="3" t="s">
        <v>118</v>
      </c>
      <c r="B18" s="3" t="s">
        <v>11</v>
      </c>
      <c r="C18" s="3"/>
      <c r="D18" s="3" t="s">
        <v>119</v>
      </c>
    </row>
    <row r="19" ht="42" customHeight="1" spans="1:4" x14ac:dyDescent="0.25">
      <c r="A19" s="3" t="s">
        <v>118</v>
      </c>
      <c r="B19" s="3" t="s">
        <v>12</v>
      </c>
      <c r="C19" s="3"/>
      <c r="D19" s="3" t="s">
        <v>119</v>
      </c>
    </row>
  </sheetData>
  <mergeCells count="1">
    <mergeCell ref="A2:D2"/>
  </mergeCells>
  <dataValidations count="2">
    <dataValidation type="list" allowBlank="1" sqref="C10:C16">
      <formula1>"Проверено,Нужна правка,Не применяется"</formula1>
    </dataValidation>
    <dataValidation type="list" allowBlank="1" sqref="C5:C16">
      <formula1>"Проверено,Нужна правка,Не применяется"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ВОР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2026-10-07T06:11:00Z</dcterms:modified>
</cp:coreProperties>
</file>