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ыбор" state="visible" r:id="rId5"/>
    <sheet sheetId="3" name="Пример" state="visible" r:id="rId6"/>
    <sheet sheetId="4" name="Проверка" state="visible" r:id="rId7"/>
  </sheets>
  <definedNames>
    <definedName name="_xlnm.Print_Area" localSheetId="0">'Инструкция'!$A1:$C19</definedName>
    <definedName name="_xlnm.Print_Area" localSheetId="1">'Выбор'!$A1:$K22</definedName>
    <definedName name="_xlnm.Print_Titles" localSheetId="1">'Выбор'!$4:$4</definedName>
    <definedName name="_xlnm.Print_Area" localSheetId="2">'Пример'!$A1:$D20</definedName>
    <definedName name="_xlnm.Print_Area" localSheetId="3">'Проверка'!$A1:$D17</definedName>
  </definedNames>
  <calcPr calcId="171027" fullCalcOnLoad="1"/>
</workbook>
</file>

<file path=xl/sharedStrings.xml><?xml version="1.0" encoding="utf-8"?>
<sst xmlns="http://schemas.openxmlformats.org/spreadsheetml/2006/main" count="330" uniqueCount="221">
  <si>
    <t>Карта выбора канализационных норм</t>
  </si>
  <si>
    <t>Поле</t>
  </si>
  <si>
    <t>Исходные данные</t>
  </si>
  <si>
    <t>Как заполнить</t>
  </si>
  <si>
    <t>Объект</t>
  </si>
  <si>
    <t>Название объекта и участка сети</t>
  </si>
  <si>
    <t>Ведомость объёмов работ</t>
  </si>
  <si>
    <t>Номер и дата ведомости, проект или спецификация</t>
  </si>
  <si>
    <t>Редакция базы</t>
  </si>
  <si>
    <t>Укажите применяемую редакцию ФСНБ-2022 и её изменения</t>
  </si>
  <si>
    <t>Дата расчёта</t>
  </si>
  <si>
    <t>Дата составления карты</t>
  </si>
  <si>
    <t>Составил</t>
  </si>
  <si>
    <t>Фамилия и должность</t>
  </si>
  <si>
    <t>Проверил</t>
  </si>
  <si>
    <t>Фамилия и должность проверяющего</t>
  </si>
  <si>
    <t>Назначение</t>
  </si>
  <si>
    <t>Авторская карта выбора и перевода объёмов</t>
  </si>
  <si>
    <t>Не является официальным бланком сметы</t>
  </si>
  <si>
    <t>Учебные данные</t>
  </si>
  <si>
    <t>180 м трубы; 7,2 м³ основания</t>
  </si>
  <si>
    <t>Учебный пример, числа условные</t>
  </si>
  <si>
    <t>Редактирование</t>
  </si>
  <si>
    <t>Жёлтые ячейки предназначены для ввода</t>
  </si>
  <si>
    <t>На листе «Пример» измените признаки и объёмы, затем подтвердите шифры</t>
  </si>
  <si>
    <t>Перевод объёма</t>
  </si>
  <si>
    <t>Объём ВОР / делитель измерителя нормы</t>
  </si>
  <si>
    <t>Метры, кубометры и штуки не суммируются</t>
  </si>
  <si>
    <t>Изменение условий</t>
  </si>
  <si>
    <t>Проверьте участок, материал, стенку, соединение и диаметр</t>
  </si>
  <si>
    <t>При несовпадении образца книга не назначает шифр; требуется новый выбор</t>
  </si>
  <si>
    <t>Границы расчёта</t>
  </si>
  <si>
    <t>Перевод количества, без текущих цен</t>
  </si>
  <si>
    <t>Труд, расход труб и песка, коэффициенты и начисления сюда не заданы</t>
  </si>
  <si>
    <t>Нормативные данные</t>
  </si>
  <si>
    <t>ГЭСН ФСНБ-2022: сборники 16 и 23</t>
  </si>
  <si>
    <t>Полные названия и измерители приведены на листе «Выбор»</t>
  </si>
  <si>
    <t>Минстрой России</t>
  </si>
  <si>
    <t>Приказы об утверждении и изменении нормативов</t>
  </si>
  <si>
    <t>Уточните редакцию перед применением</t>
  </si>
  <si>
    <t>Главгосэкспертиза России</t>
  </si>
  <si>
    <t>Сообщение об изменениях к ФСНБ-2022</t>
  </si>
  <si>
    <t>Приказ от 15.05.2026 № 301/пр, изменения № 18</t>
  </si>
  <si>
    <t>Условие, шифр и измеритель</t>
  </si>
  <si>
    <t>Участок</t>
  </si>
  <si>
    <t>Материал</t>
  </si>
  <si>
    <t>Стенка</t>
  </si>
  <si>
    <t>Соединение</t>
  </si>
  <si>
    <t>Диаметр, мм</t>
  </si>
  <si>
    <t>Условие</t>
  </si>
  <si>
    <t>ГЭСН</t>
  </si>
  <si>
    <t>Полное название нормы</t>
  </si>
  <si>
    <t>Измеритель</t>
  </si>
  <si>
    <t>Источник</t>
  </si>
  <si>
    <t>Проверка для объекта</t>
  </si>
  <si>
    <t>Внутри здания</t>
  </si>
  <si>
    <t>ПП</t>
  </si>
  <si>
    <t>По проекту</t>
  </si>
  <si>
    <t>Раструб с кольцами</t>
  </si>
  <si>
    <t>Новая прокладка</t>
  </si>
  <si>
    <t>16-04-004-01</t>
  </si>
  <si>
    <t>Прокладка внутренних трубопроводов канализации из полипропиленовых труб диаметром: 50 мм</t>
  </si>
  <si>
    <t>100 м</t>
  </si>
  <si>
    <t>ГЭСН ФСНБ-2022, 16-04-004-01</t>
  </si>
  <si>
    <t>Не проверено</t>
  </si>
  <si>
    <t>16-04-004-02</t>
  </si>
  <si>
    <t>Прокладка внутренних трубопроводов канализации из полипропиленовых труб диаметром: 110 мм</t>
  </si>
  <si>
    <t>ГЭСН ФСНБ-2022, 16-04-004-02</t>
  </si>
  <si>
    <t>Внутренняя сеть</t>
  </si>
  <si>
    <t>ПЭ высокой плотности</t>
  </si>
  <si>
    <t>По составу нормы</t>
  </si>
  <si>
    <t>Не ПВХ и не ПП</t>
  </si>
  <si>
    <t>16-04-001-02</t>
  </si>
  <si>
    <t>Прокладка трубопроводов канализации из полиэтиленовых труб высокой плотности диаметром: 110 мм</t>
  </si>
  <si>
    <t>ГЭСН ФСНБ-2022, 16-04-001-02</t>
  </si>
  <si>
    <t>В траншее</t>
  </si>
  <si>
    <t>Чугун</t>
  </si>
  <si>
    <t>По проекту и норме</t>
  </si>
  <si>
    <t>Место прокладки</t>
  </si>
  <si>
    <t>16-01-004-02</t>
  </si>
  <si>
    <t>Прокладка в траншеях трубопроводов из чугунных канализационных труб диаметром: 100 мм</t>
  </si>
  <si>
    <t>ГЭСН ФСНБ-2022, 16-01-004-02</t>
  </si>
  <si>
    <t>Стены или каналы</t>
  </si>
  <si>
    <t>16-01-005-02</t>
  </si>
  <si>
    <t>Прокладка по стенам зданий и в каналах трубопроводов из чугунных канализационных труб диаметром: 100 мм</t>
  </si>
  <si>
    <t>ГЭСН ФСНБ-2022, 16-01-005-02</t>
  </si>
  <si>
    <t>Наружная сеть</t>
  </si>
  <si>
    <t>ПВХ</t>
  </si>
  <si>
    <t>Раструб</t>
  </si>
  <si>
    <t>Безнапорная</t>
  </si>
  <si>
    <t>23-01-020-01</t>
  </si>
  <si>
    <t>Укладка канализационных безнапорных раструбных труб из поливинилхлорида (ПВХ) диаметром: 160 мм</t>
  </si>
  <si>
    <t>ГЭСН ФСНБ-2022, 23-01-020-01</t>
  </si>
  <si>
    <t>23-01-020-02</t>
  </si>
  <si>
    <t>Укладка канализационных безнапорных раструбных труб из поливинилхлорида (ПВХ) диаметром: 200 мм</t>
  </si>
  <si>
    <t>ГЭСН ФСНБ-2022, 23-01-020-02</t>
  </si>
  <si>
    <t>23-01-020-03</t>
  </si>
  <si>
    <t>Укладка канализационных безнапорных раструбных труб из поливинилхлорида (ПВХ) диаметром: 250 мм</t>
  </si>
  <si>
    <t>ГЭСН ФСНБ-2022, 23-01-020-03</t>
  </si>
  <si>
    <t>ПЭ</t>
  </si>
  <si>
    <t>Канализация</t>
  </si>
  <si>
    <t>23-01-030-01</t>
  </si>
  <si>
    <t>Укладка трубопроводов канализации из полиэтиленовых труб диаметром: 110 мм</t>
  </si>
  <si>
    <t>ГЭСН ФСНБ-2022, 23-01-030-01</t>
  </si>
  <si>
    <t>ПНД</t>
  </si>
  <si>
    <t>Витая, полая</t>
  </si>
  <si>
    <t>Резьба</t>
  </si>
  <si>
    <t>Укладка</t>
  </si>
  <si>
    <t>23-01-032-01</t>
  </si>
  <si>
    <t>Укладка витых с полой стенкой труб канализации из полиэтилена низкого давления (ПНД) диаметром: 600 мм</t>
  </si>
  <si>
    <t>км</t>
  </si>
  <si>
    <t>ГЭСН ФСНБ-2022, 23-01-032-01</t>
  </si>
  <si>
    <t>Экструдер</t>
  </si>
  <si>
    <t>Герметизация стыков</t>
  </si>
  <si>
    <t>23-01-032-09</t>
  </si>
  <si>
    <t>Герметизация стыков при укладке витых с полой стенкой труб канализации из полиэтилена низкого давления (ПНД) с применением экструдера, диаметром: 600 мм</t>
  </si>
  <si>
    <t>100 шт</t>
  </si>
  <si>
    <t>ГЭСН ФСНБ-2022, 23-01-032-09</t>
  </si>
  <si>
    <t>Двухслойная профилированная</t>
  </si>
  <si>
    <t>23-01-033-01</t>
  </si>
  <si>
    <t>Укладка трубопроводов канализации из труб полиэтиленовых с двухслойной профилированной стенкой с раструбным соединением диаметром: 500 мм</t>
  </si>
  <si>
    <t>ГЭСН ФСНБ-2022, 23-01-033-01</t>
  </si>
  <si>
    <t>Двухслойная гофрированная</t>
  </si>
  <si>
    <t>ПП-муфты</t>
  </si>
  <si>
    <t>23-01-034-01</t>
  </si>
  <si>
    <t>Укладка трубопроводов канализации из труб гофрированных полипропиленовых с двухслойной стенкой с соединением полипропиленовыми муфтами: диаметр 200 мм</t>
  </si>
  <si>
    <t>ГЭСН ФСНБ-2022, 23-01-034-01</t>
  </si>
  <si>
    <t>ПЭ-муфты</t>
  </si>
  <si>
    <t>23-01-035-02</t>
  </si>
  <si>
    <t>Укладка трубопроводов канализации из труб полиэтиленовых с двухслойной профилированной стенкой с соединением полиэтиленовыми муфтами: диаметр 200 мм</t>
  </si>
  <si>
    <t>ГЭСН ФСНБ-2022, 23-01-035-02</t>
  </si>
  <si>
    <t>Стеклопластик</t>
  </si>
  <si>
    <t>Муфты</t>
  </si>
  <si>
    <t>23-01-040-01</t>
  </si>
  <si>
    <t>Устройство безнапорных канализационных трубопроводов из стеклопластиковых труб с соединением на муфтах диаметром: 150 мм</t>
  </si>
  <si>
    <t>ГЭСН ФСНБ-2022, 23-01-040-01</t>
  </si>
  <si>
    <t>Под трубопроводом</t>
  </si>
  <si>
    <t>Песок</t>
  </si>
  <si>
    <t>Самостоятельный слой</t>
  </si>
  <si>
    <t>Не применяется</t>
  </si>
  <si>
    <t>Основание</t>
  </si>
  <si>
    <t>23-01-001-01</t>
  </si>
  <si>
    <t>Устройство основания под трубопроводы: песчаного</t>
  </si>
  <si>
    <t>10 м3</t>
  </si>
  <si>
    <t>ГЭСН ФСНБ-2022, 23-01-001-01</t>
  </si>
  <si>
    <t>Врезка</t>
  </si>
  <si>
    <t>Действующая сеть</t>
  </si>
  <si>
    <t>16-07-004-02</t>
  </si>
  <si>
    <t>Врезка в действующие внутренние сети трубопроводов канализации диаметром: 100 мм</t>
  </si>
  <si>
    <t>шт</t>
  </si>
  <si>
    <t>ГЭСН ФСНБ-2022, 16-07-004-02</t>
  </si>
  <si>
    <t>Присоединение</t>
  </si>
  <si>
    <t>Сухой грунт</t>
  </si>
  <si>
    <t>23-04-008-01</t>
  </si>
  <si>
    <t>Присоединение канализационных трубопроводов к существующей сети в грунтах: сухих</t>
  </si>
  <si>
    <t>ГЭСН ФСНБ-2022, 23-04-008-01</t>
  </si>
  <si>
    <t>Две строки ВОР: перевод объёмов</t>
  </si>
  <si>
    <t>Признак</t>
  </si>
  <si>
    <t>Прокладка труб</t>
  </si>
  <si>
    <t>Пояснение</t>
  </si>
  <si>
    <t>Уточните по проекту</t>
  </si>
  <si>
    <t>Замена материала требует нового выбора нормы</t>
  </si>
  <si>
    <t>Назначение или слой</t>
  </si>
  <si>
    <t>Основание отделено от подбивки при выверке</t>
  </si>
  <si>
    <t>Муфта или сварка изменяют выбор</t>
  </si>
  <si>
    <t>Для трубы нужен точный диаметр</t>
  </si>
  <si>
    <t>Объём из ВОР</t>
  </si>
  <si>
    <t>Учебные исходные данные; измените для своего объекта</t>
  </si>
  <si>
    <t>Единица ВОР</t>
  </si>
  <si>
    <t>м</t>
  </si>
  <si>
    <t>м³</t>
  </si>
  <si>
    <t>Для этих строк единицы различаются</t>
  </si>
  <si>
    <t>Делитель измерителя</t>
  </si>
  <si>
    <t>100 м для труб; 10 м³ для основания</t>
  </si>
  <si>
    <t>Объём нормы</t>
  </si>
  <si>
    <t>Расчёт по отдельным строкам; эти результаты не суммируются</t>
  </si>
  <si>
    <t>Образец нормы</t>
  </si>
  <si>
    <t>Шифры действительны только при совпадении условий</t>
  </si>
  <si>
    <t>Совпадение условий</t>
  </si>
  <si>
    <t>При несовпадении выберите другую норму и её измеритель</t>
  </si>
  <si>
    <t>Решение сметчика</t>
  </si>
  <si>
    <t>Подтвердите применимость по проекту и редакции базы</t>
  </si>
  <si>
    <t>Шифр для объекта</t>
  </si>
  <si>
    <t>Без подтверждения шифр не назначается</t>
  </si>
  <si>
    <t>Вода на измеритель, м³</t>
  </si>
  <si>
    <t>Ресурс нормы 23-01-020-02; сверить с принятой редакцией</t>
  </si>
  <si>
    <t>Вода на объём, м³</t>
  </si>
  <si>
    <t>Учебный ресурсный расчёт только для подтверждённого варианта</t>
  </si>
  <si>
    <t>Жёлтые ячейки: исходные данные и подтверждение</t>
  </si>
  <si>
    <t>Формулы и образцы шифров не изменяют при пересчёте длины.</t>
  </si>
  <si>
    <t>Проверка перед включением в смету</t>
  </si>
  <si>
    <t>Что проверить</t>
  </si>
  <si>
    <t>Основание проверки</t>
  </si>
  <si>
    <t>Решение</t>
  </si>
  <si>
    <t>Комментарий сметчика</t>
  </si>
  <si>
    <t>Редакция ФСНБ-2022</t>
  </si>
  <si>
    <t>Полный сборник, общие положения и техническая часть принятой редакции</t>
  </si>
  <si>
    <t>Участок и назначение</t>
  </si>
  <si>
    <t>Внутренняя или наружная сеть; выпуск и напорный участок требуют отдельного обоснования</t>
  </si>
  <si>
    <t>Материал, стенка, соединение</t>
  </si>
  <si>
    <t>Спецификация и полное название нормы; ПВХ не заменяют на ПП или ПЭ</t>
  </si>
  <si>
    <t>Диаметр и измеритель</t>
  </si>
  <si>
    <t>Размер в проекте, единица нормы, формула перевода</t>
  </si>
  <si>
    <t>Испытание</t>
  </si>
  <si>
    <t>В 16-04-004 есть испытание, в 23-01-020 гидравлическое испытание</t>
  </si>
  <si>
    <t>Крепления и арматура</t>
  </si>
  <si>
    <t>Состав работы и проектные ресурсы проверяют раздельно</t>
  </si>
  <si>
    <t>Песчаное основание</t>
  </si>
  <si>
    <t>Самостоятельный объём слоя; не повторяет подбивку при выверке</t>
  </si>
  <si>
    <t>Земляные работы и колодцы</t>
  </si>
  <si>
    <t>Полная ВОР и самостоятельные проектные объёмы</t>
  </si>
  <si>
    <t>Герметизация витых труб</t>
  </si>
  <si>
    <t>Техническая часть и количество стыков, а не длина трассы</t>
  </si>
  <si>
    <t>Трубы и фасонные детали</t>
  </si>
  <si>
    <t>Полный состав ресурсов и спецификация без повторного учёта</t>
  </si>
  <si>
    <t>Сопоставление ФЕР</t>
  </si>
  <si>
    <t>Название, диаметр, измеритель; совпадения шифра недостаточно</t>
  </si>
  <si>
    <t>Начисления</t>
  </si>
  <si>
    <t>Метод расчёта, период, территория и применимые нормативные основания</t>
  </si>
  <si>
    <t>Открытые проверки</t>
  </si>
  <si>
    <t>Открытые пункты требуют решения или обоснованной отметки «Не применяется».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</si>
</sst>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color theme="1"/>
      <family val="2"/>
      <scheme val="minor"/>
      <sz val="11"/>
      <name val="Calibri"/>
    </font>
    <font>
      <b/>
      <color rgb="51372A"/>
      <sz val="14"/>
      <name val="Arial"/>
    </font>
    <font>
      <b/>
      <color rgb="FFFFFF"/>
      <sz val="10"/>
      <name val="Arial"/>
    </font>
    <font>
      <color rgb="302C29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1372A"/>
      </patternFill>
    </fill>
    <fill>
      <patternFill patternType="solid">
        <fgColor rgb="FFF0D0"/>
      </patternFill>
    </fill>
  </fills>
  <borders count="2">
    <border>
      <left/>
      <right/>
      <top/>
      <bottom/>
      <diagonal/>
    </border>
    <border>
      <left/>
      <right/>
      <top/>
      <bottom style="hair">
        <color rgb="D9D1C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font>
        <b/>
        <color rgb="9C241D"/>
      </font>
      <fill>
        <patternFill patternType="solid">
          <fgColor rgb="FCE3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senoobrazovanie/" TargetMode="External"/><Relationship Id="rId2" Type="http://schemas.openxmlformats.org/officeDocument/2006/relationships/hyperlink" Target="https://edu.gge.ru/news/ocherednye-dopolneniya-i-izmeneniya-k-fsnb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54" customWidth="1"/>
    <col min="3" max="3" width="64" customWidth="1"/>
  </cols>
  <sheetData>
    <row r="2" ht="24" customHeight="1" spans="1:1" s="1" customFormat="1" x14ac:dyDescent="0.25">
      <c r="A2" s="1" t="s">
        <v>0</v>
      </c>
    </row>
    <row r="4" ht="36" customHeight="1" spans="1:3" x14ac:dyDescent="0.25">
      <c r="A4" s="2" t="s">
        <v>1</v>
      </c>
      <c r="B4" s="2" t="s">
        <v>2</v>
      </c>
      <c r="C4" s="2" t="s">
        <v>3</v>
      </c>
    </row>
    <row r="5" ht="45" customHeight="1" spans="1:3" x14ac:dyDescent="0.25">
      <c r="A5" s="3" t="s">
        <v>4</v>
      </c>
      <c r="B5" s="4"/>
      <c r="C5" s="3" t="s">
        <v>5</v>
      </c>
    </row>
    <row r="6" ht="45" customHeight="1" spans="1:3" x14ac:dyDescent="0.25">
      <c r="A6" s="3" t="s">
        <v>6</v>
      </c>
      <c r="B6" s="4"/>
      <c r="C6" s="3" t="s">
        <v>7</v>
      </c>
    </row>
    <row r="7" ht="45" customHeight="1" spans="1:3" x14ac:dyDescent="0.25">
      <c r="A7" s="3" t="s">
        <v>8</v>
      </c>
      <c r="B7" s="4"/>
      <c r="C7" s="3" t="s">
        <v>9</v>
      </c>
    </row>
    <row r="8" ht="45" customHeight="1" spans="1:3" x14ac:dyDescent="0.25">
      <c r="A8" s="3" t="s">
        <v>10</v>
      </c>
      <c r="B8" s="4"/>
      <c r="C8" s="3" t="s">
        <v>11</v>
      </c>
    </row>
    <row r="9" ht="45" customHeight="1" spans="1:3" x14ac:dyDescent="0.25">
      <c r="A9" s="3" t="s">
        <v>12</v>
      </c>
      <c r="B9" s="4"/>
      <c r="C9" s="3" t="s">
        <v>13</v>
      </c>
    </row>
    <row r="10" ht="45" customHeight="1" spans="1:3" x14ac:dyDescent="0.25">
      <c r="A10" s="3" t="s">
        <v>14</v>
      </c>
      <c r="B10" s="4"/>
      <c r="C10" s="3" t="s">
        <v>15</v>
      </c>
    </row>
    <row r="11" ht="45" customHeight="1" spans="1:3" x14ac:dyDescent="0.25">
      <c r="A11" s="3" t="s">
        <v>16</v>
      </c>
      <c r="B11" s="3" t="s">
        <v>17</v>
      </c>
      <c r="C11" s="3" t="s">
        <v>18</v>
      </c>
    </row>
    <row r="12" ht="45" customHeight="1" spans="1:3" x14ac:dyDescent="0.25">
      <c r="A12" s="3" t="s">
        <v>19</v>
      </c>
      <c r="B12" s="3" t="s">
        <v>20</v>
      </c>
      <c r="C12" s="3" t="s">
        <v>21</v>
      </c>
    </row>
    <row r="13" ht="45" customHeight="1" spans="1:3" x14ac:dyDescent="0.25">
      <c r="A13" s="3" t="s">
        <v>22</v>
      </c>
      <c r="B13" s="3" t="s">
        <v>23</v>
      </c>
      <c r="C13" s="3" t="s">
        <v>24</v>
      </c>
    </row>
    <row r="14" ht="45" customHeight="1" spans="1:3" x14ac:dyDescent="0.25">
      <c r="A14" s="3" t="s">
        <v>25</v>
      </c>
      <c r="B14" s="3" t="s">
        <v>26</v>
      </c>
      <c r="C14" s="3" t="s">
        <v>27</v>
      </c>
    </row>
    <row r="15" ht="45" customHeight="1" spans="1:3" x14ac:dyDescent="0.25">
      <c r="A15" s="3" t="s">
        <v>28</v>
      </c>
      <c r="B15" s="3" t="s">
        <v>29</v>
      </c>
      <c r="C15" s="3" t="s">
        <v>30</v>
      </c>
    </row>
    <row r="16" ht="45" customHeight="1" spans="1:3" x14ac:dyDescent="0.25">
      <c r="A16" s="3" t="s">
        <v>31</v>
      </c>
      <c r="B16" s="3" t="s">
        <v>32</v>
      </c>
      <c r="C16" s="3" t="s">
        <v>33</v>
      </c>
    </row>
    <row r="17" ht="45" customHeight="1" spans="1:3" x14ac:dyDescent="0.25">
      <c r="A17" s="3" t="s">
        <v>34</v>
      </c>
      <c r="B17" s="3" t="s">
        <v>35</v>
      </c>
      <c r="C17" s="3" t="s">
        <v>36</v>
      </c>
    </row>
    <row r="18" ht="45" customHeight="1" spans="1:3" x14ac:dyDescent="0.25">
      <c r="A18" s="3" t="s">
        <v>37</v>
      </c>
      <c r="B18" s="3" t="s">
        <v>38</v>
      </c>
      <c r="C18" s="3" t="s">
        <v>39</v>
      </c>
    </row>
    <row r="19" ht="45" customHeight="1" spans="1:3" x14ac:dyDescent="0.25">
      <c r="A19" s="3" t="s">
        <v>40</v>
      </c>
      <c r="B19" s="3" t="s">
        <v>41</v>
      </c>
      <c r="C19" s="3" t="s">
        <v>42</v>
      </c>
    </row>
  </sheetData>
  <hyperlinks>
    <hyperlink ref="B18" r:id="rId1"/>
    <hyperlink ref="B19" r:id="rId2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Сметрикс, 07.10.2026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2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4" customWidth="1"/>
    <col min="3" max="4" width="20" customWidth="1"/>
    <col min="5" max="5" width="10" customWidth="1"/>
    <col min="6" max="6" width="21" customWidth="1"/>
    <col min="7" max="7" width="17" customWidth="1"/>
    <col min="8" max="8" width="53" customWidth="1"/>
    <col min="9" max="9" width="11" customWidth="1"/>
    <col min="10" max="11" width="20" customWidth="1"/>
  </cols>
  <sheetData>
    <row r="2" ht="24" customHeight="1" spans="1:1" s="1" customFormat="1" x14ac:dyDescent="0.25">
      <c r="A2" s="1" t="s">
        <v>43</v>
      </c>
    </row>
    <row r="4" ht="36" customHeight="1" spans="1:11" x14ac:dyDescent="0.25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</row>
    <row r="5" ht="100" customHeight="1" spans="1:11" x14ac:dyDescent="0.25">
      <c r="A5" s="3" t="s">
        <v>55</v>
      </c>
      <c r="B5" s="3" t="s">
        <v>56</v>
      </c>
      <c r="C5" s="3" t="s">
        <v>57</v>
      </c>
      <c r="D5" s="3" t="s">
        <v>58</v>
      </c>
      <c r="E5" s="5">
        <v>50</v>
      </c>
      <c r="F5" s="3" t="s">
        <v>59</v>
      </c>
      <c r="G5" s="3" t="s">
        <v>60</v>
      </c>
      <c r="H5" s="3" t="s">
        <v>61</v>
      </c>
      <c r="I5" s="3" t="s">
        <v>62</v>
      </c>
      <c r="J5" s="3" t="s">
        <v>63</v>
      </c>
      <c r="K5" s="4" t="s">
        <v>64</v>
      </c>
    </row>
    <row r="6" ht="100" customHeight="1" spans="1:11" x14ac:dyDescent="0.25">
      <c r="A6" s="3" t="s">
        <v>55</v>
      </c>
      <c r="B6" s="3" t="s">
        <v>56</v>
      </c>
      <c r="C6" s="3" t="s">
        <v>57</v>
      </c>
      <c r="D6" s="3" t="s">
        <v>58</v>
      </c>
      <c r="E6" s="5">
        <v>110</v>
      </c>
      <c r="F6" s="3" t="s">
        <v>59</v>
      </c>
      <c r="G6" s="3" t="s">
        <v>65</v>
      </c>
      <c r="H6" s="3" t="s">
        <v>66</v>
      </c>
      <c r="I6" s="3" t="s">
        <v>62</v>
      </c>
      <c r="J6" s="3" t="s">
        <v>67</v>
      </c>
      <c r="K6" s="4" t="s">
        <v>64</v>
      </c>
    </row>
    <row r="7" ht="100" customHeight="1" spans="1:11" x14ac:dyDescent="0.25">
      <c r="A7" s="3" t="s">
        <v>68</v>
      </c>
      <c r="B7" s="3" t="s">
        <v>69</v>
      </c>
      <c r="C7" s="3" t="s">
        <v>57</v>
      </c>
      <c r="D7" s="3" t="s">
        <v>70</v>
      </c>
      <c r="E7" s="5">
        <v>110</v>
      </c>
      <c r="F7" s="3" t="s">
        <v>71</v>
      </c>
      <c r="G7" s="3" t="s">
        <v>72</v>
      </c>
      <c r="H7" s="3" t="s">
        <v>73</v>
      </c>
      <c r="I7" s="3" t="s">
        <v>62</v>
      </c>
      <c r="J7" s="3" t="s">
        <v>74</v>
      </c>
      <c r="K7" s="4" t="s">
        <v>64</v>
      </c>
    </row>
    <row r="8" ht="100" customHeight="1" spans="1:11" x14ac:dyDescent="0.25">
      <c r="A8" s="3" t="s">
        <v>75</v>
      </c>
      <c r="B8" s="3" t="s">
        <v>76</v>
      </c>
      <c r="C8" s="3" t="s">
        <v>57</v>
      </c>
      <c r="D8" s="3" t="s">
        <v>77</v>
      </c>
      <c r="E8" s="5">
        <v>100</v>
      </c>
      <c r="F8" s="3" t="s">
        <v>78</v>
      </c>
      <c r="G8" s="3" t="s">
        <v>79</v>
      </c>
      <c r="H8" s="3" t="s">
        <v>80</v>
      </c>
      <c r="I8" s="3" t="s">
        <v>62</v>
      </c>
      <c r="J8" s="3" t="s">
        <v>81</v>
      </c>
      <c r="K8" s="4" t="s">
        <v>64</v>
      </c>
    </row>
    <row r="9" ht="100" customHeight="1" spans="1:11" x14ac:dyDescent="0.25">
      <c r="A9" s="3" t="s">
        <v>82</v>
      </c>
      <c r="B9" s="3" t="s">
        <v>76</v>
      </c>
      <c r="C9" s="3" t="s">
        <v>57</v>
      </c>
      <c r="D9" s="3" t="s">
        <v>77</v>
      </c>
      <c r="E9" s="5">
        <v>100</v>
      </c>
      <c r="F9" s="3" t="s">
        <v>78</v>
      </c>
      <c r="G9" s="3" t="s">
        <v>83</v>
      </c>
      <c r="H9" s="3" t="s">
        <v>84</v>
      </c>
      <c r="I9" s="3" t="s">
        <v>62</v>
      </c>
      <c r="J9" s="3" t="s">
        <v>85</v>
      </c>
      <c r="K9" s="4" t="s">
        <v>64</v>
      </c>
    </row>
    <row r="10" ht="100" customHeight="1" spans="1:11" x14ac:dyDescent="0.25">
      <c r="A10" s="3" t="s">
        <v>86</v>
      </c>
      <c r="B10" s="3" t="s">
        <v>87</v>
      </c>
      <c r="C10" s="3" t="s">
        <v>57</v>
      </c>
      <c r="D10" s="3" t="s">
        <v>88</v>
      </c>
      <c r="E10" s="5">
        <v>160</v>
      </c>
      <c r="F10" s="3" t="s">
        <v>89</v>
      </c>
      <c r="G10" s="3" t="s">
        <v>90</v>
      </c>
      <c r="H10" s="3" t="s">
        <v>91</v>
      </c>
      <c r="I10" s="3" t="s">
        <v>62</v>
      </c>
      <c r="J10" s="3" t="s">
        <v>92</v>
      </c>
      <c r="K10" s="4" t="s">
        <v>64</v>
      </c>
    </row>
    <row r="11" ht="100" customHeight="1" spans="1:11" x14ac:dyDescent="0.25">
      <c r="A11" s="3" t="s">
        <v>86</v>
      </c>
      <c r="B11" s="3" t="s">
        <v>87</v>
      </c>
      <c r="C11" s="3" t="s">
        <v>57</v>
      </c>
      <c r="D11" s="3" t="s">
        <v>88</v>
      </c>
      <c r="E11" s="5">
        <v>200</v>
      </c>
      <c r="F11" s="3" t="s">
        <v>89</v>
      </c>
      <c r="G11" s="3" t="s">
        <v>93</v>
      </c>
      <c r="H11" s="3" t="s">
        <v>94</v>
      </c>
      <c r="I11" s="3" t="s">
        <v>62</v>
      </c>
      <c r="J11" s="3" t="s">
        <v>95</v>
      </c>
      <c r="K11" s="4" t="s">
        <v>64</v>
      </c>
    </row>
    <row r="12" ht="100" customHeight="1" spans="1:11" x14ac:dyDescent="0.25">
      <c r="A12" s="3" t="s">
        <v>86</v>
      </c>
      <c r="B12" s="3" t="s">
        <v>87</v>
      </c>
      <c r="C12" s="3" t="s">
        <v>57</v>
      </c>
      <c r="D12" s="3" t="s">
        <v>88</v>
      </c>
      <c r="E12" s="5">
        <v>250</v>
      </c>
      <c r="F12" s="3" t="s">
        <v>89</v>
      </c>
      <c r="G12" s="3" t="s">
        <v>96</v>
      </c>
      <c r="H12" s="3" t="s">
        <v>97</v>
      </c>
      <c r="I12" s="3" t="s">
        <v>62</v>
      </c>
      <c r="J12" s="3" t="s">
        <v>98</v>
      </c>
      <c r="K12" s="4" t="s">
        <v>64</v>
      </c>
    </row>
    <row r="13" ht="100" customHeight="1" spans="1:11" x14ac:dyDescent="0.25">
      <c r="A13" s="3" t="s">
        <v>86</v>
      </c>
      <c r="B13" s="3" t="s">
        <v>99</v>
      </c>
      <c r="C13" s="3" t="s">
        <v>57</v>
      </c>
      <c r="D13" s="3" t="s">
        <v>77</v>
      </c>
      <c r="E13" s="5">
        <v>110</v>
      </c>
      <c r="F13" s="3" t="s">
        <v>100</v>
      </c>
      <c r="G13" s="3" t="s">
        <v>101</v>
      </c>
      <c r="H13" s="3" t="s">
        <v>102</v>
      </c>
      <c r="I13" s="3" t="s">
        <v>62</v>
      </c>
      <c r="J13" s="3" t="s">
        <v>103</v>
      </c>
      <c r="K13" s="4" t="s">
        <v>64</v>
      </c>
    </row>
    <row r="14" ht="100" customHeight="1" spans="1:11" x14ac:dyDescent="0.25">
      <c r="A14" s="3" t="s">
        <v>86</v>
      </c>
      <c r="B14" s="3" t="s">
        <v>104</v>
      </c>
      <c r="C14" s="3" t="s">
        <v>105</v>
      </c>
      <c r="D14" s="3" t="s">
        <v>106</v>
      </c>
      <c r="E14" s="5">
        <v>600</v>
      </c>
      <c r="F14" s="3" t="s">
        <v>107</v>
      </c>
      <c r="G14" s="3" t="s">
        <v>108</v>
      </c>
      <c r="H14" s="3" t="s">
        <v>109</v>
      </c>
      <c r="I14" s="3" t="s">
        <v>110</v>
      </c>
      <c r="J14" s="3" t="s">
        <v>111</v>
      </c>
      <c r="K14" s="4" t="s">
        <v>64</v>
      </c>
    </row>
    <row r="15" ht="100" customHeight="1" spans="1:11" x14ac:dyDescent="0.25">
      <c r="A15" s="3" t="s">
        <v>86</v>
      </c>
      <c r="B15" s="3" t="s">
        <v>104</v>
      </c>
      <c r="C15" s="3" t="s">
        <v>105</v>
      </c>
      <c r="D15" s="3" t="s">
        <v>112</v>
      </c>
      <c r="E15" s="5">
        <v>600</v>
      </c>
      <c r="F15" s="3" t="s">
        <v>113</v>
      </c>
      <c r="G15" s="3" t="s">
        <v>114</v>
      </c>
      <c r="H15" s="3" t="s">
        <v>115</v>
      </c>
      <c r="I15" s="3" t="s">
        <v>116</v>
      </c>
      <c r="J15" s="3" t="s">
        <v>117</v>
      </c>
      <c r="K15" s="4" t="s">
        <v>64</v>
      </c>
    </row>
    <row r="16" ht="100" customHeight="1" spans="1:11" x14ac:dyDescent="0.25">
      <c r="A16" s="3" t="s">
        <v>86</v>
      </c>
      <c r="B16" s="3" t="s">
        <v>99</v>
      </c>
      <c r="C16" s="3" t="s">
        <v>118</v>
      </c>
      <c r="D16" s="3" t="s">
        <v>88</v>
      </c>
      <c r="E16" s="5">
        <v>500</v>
      </c>
      <c r="F16" s="3" t="s">
        <v>107</v>
      </c>
      <c r="G16" s="3" t="s">
        <v>119</v>
      </c>
      <c r="H16" s="3" t="s">
        <v>120</v>
      </c>
      <c r="I16" s="3" t="s">
        <v>62</v>
      </c>
      <c r="J16" s="3" t="s">
        <v>121</v>
      </c>
      <c r="K16" s="4" t="s">
        <v>64</v>
      </c>
    </row>
    <row r="17" ht="100" customHeight="1" spans="1:11" x14ac:dyDescent="0.25">
      <c r="A17" s="3" t="s">
        <v>86</v>
      </c>
      <c r="B17" s="3" t="s">
        <v>56</v>
      </c>
      <c r="C17" s="3" t="s">
        <v>122</v>
      </c>
      <c r="D17" s="3" t="s">
        <v>123</v>
      </c>
      <c r="E17" s="5">
        <v>200</v>
      </c>
      <c r="F17" s="3" t="s">
        <v>107</v>
      </c>
      <c r="G17" s="3" t="s">
        <v>124</v>
      </c>
      <c r="H17" s="3" t="s">
        <v>125</v>
      </c>
      <c r="I17" s="3" t="s">
        <v>62</v>
      </c>
      <c r="J17" s="3" t="s">
        <v>126</v>
      </c>
      <c r="K17" s="4" t="s">
        <v>64</v>
      </c>
    </row>
    <row r="18" ht="100" customHeight="1" spans="1:11" x14ac:dyDescent="0.25">
      <c r="A18" s="3" t="s">
        <v>86</v>
      </c>
      <c r="B18" s="3" t="s">
        <v>99</v>
      </c>
      <c r="C18" s="3" t="s">
        <v>118</v>
      </c>
      <c r="D18" s="3" t="s">
        <v>127</v>
      </c>
      <c r="E18" s="5">
        <v>200</v>
      </c>
      <c r="F18" s="3" t="s">
        <v>107</v>
      </c>
      <c r="G18" s="3" t="s">
        <v>128</v>
      </c>
      <c r="H18" s="3" t="s">
        <v>129</v>
      </c>
      <c r="I18" s="3" t="s">
        <v>62</v>
      </c>
      <c r="J18" s="3" t="s">
        <v>130</v>
      </c>
      <c r="K18" s="4" t="s">
        <v>64</v>
      </c>
    </row>
    <row r="19" ht="100" customHeight="1" spans="1:11" x14ac:dyDescent="0.25">
      <c r="A19" s="3" t="s">
        <v>86</v>
      </c>
      <c r="B19" s="3" t="s">
        <v>131</v>
      </c>
      <c r="C19" s="3" t="s">
        <v>57</v>
      </c>
      <c r="D19" s="3" t="s">
        <v>132</v>
      </c>
      <c r="E19" s="5">
        <v>150</v>
      </c>
      <c r="F19" s="3" t="s">
        <v>89</v>
      </c>
      <c r="G19" s="3" t="s">
        <v>133</v>
      </c>
      <c r="H19" s="3" t="s">
        <v>134</v>
      </c>
      <c r="I19" s="3" t="s">
        <v>62</v>
      </c>
      <c r="J19" s="3" t="s">
        <v>135</v>
      </c>
      <c r="K19" s="4" t="s">
        <v>64</v>
      </c>
    </row>
    <row r="20" ht="100" customHeight="1" spans="1:11" x14ac:dyDescent="0.25">
      <c r="A20" s="3" t="s">
        <v>136</v>
      </c>
      <c r="B20" s="3" t="s">
        <v>137</v>
      </c>
      <c r="C20" s="3" t="s">
        <v>138</v>
      </c>
      <c r="D20" s="3" t="s">
        <v>139</v>
      </c>
      <c r="E20" s="3"/>
      <c r="F20" s="3" t="s">
        <v>140</v>
      </c>
      <c r="G20" s="3" t="s">
        <v>141</v>
      </c>
      <c r="H20" s="3" t="s">
        <v>142</v>
      </c>
      <c r="I20" s="3" t="s">
        <v>143</v>
      </c>
      <c r="J20" s="3" t="s">
        <v>144</v>
      </c>
      <c r="K20" s="4" t="s">
        <v>64</v>
      </c>
    </row>
    <row r="21" ht="100" customHeight="1" spans="1:11" x14ac:dyDescent="0.25">
      <c r="A21" s="3" t="s">
        <v>68</v>
      </c>
      <c r="B21" s="3" t="s">
        <v>57</v>
      </c>
      <c r="C21" s="3" t="s">
        <v>57</v>
      </c>
      <c r="D21" s="3" t="s">
        <v>145</v>
      </c>
      <c r="E21" s="5">
        <v>100</v>
      </c>
      <c r="F21" s="3" t="s">
        <v>146</v>
      </c>
      <c r="G21" s="3" t="s">
        <v>147</v>
      </c>
      <c r="H21" s="3" t="s">
        <v>148</v>
      </c>
      <c r="I21" s="3" t="s">
        <v>149</v>
      </c>
      <c r="J21" s="3" t="s">
        <v>150</v>
      </c>
      <c r="K21" s="4" t="s">
        <v>64</v>
      </c>
    </row>
    <row r="22" ht="100" customHeight="1" spans="1:11" x14ac:dyDescent="0.25">
      <c r="A22" s="3" t="s">
        <v>86</v>
      </c>
      <c r="B22" s="3" t="s">
        <v>57</v>
      </c>
      <c r="C22" s="3" t="s">
        <v>57</v>
      </c>
      <c r="D22" s="3" t="s">
        <v>151</v>
      </c>
      <c r="E22" s="3"/>
      <c r="F22" s="3" t="s">
        <v>152</v>
      </c>
      <c r="G22" s="3" t="s">
        <v>153</v>
      </c>
      <c r="H22" s="3" t="s">
        <v>154</v>
      </c>
      <c r="I22" s="3" t="s">
        <v>149</v>
      </c>
      <c r="J22" s="3" t="s">
        <v>155</v>
      </c>
      <c r="K22" s="4" t="s">
        <v>64</v>
      </c>
    </row>
  </sheetData>
  <autoFilter ref="A4:K22"/>
  <dataValidations count="2">
    <dataValidation type="list" showErrorMessage="1" errorStyle="stop" errorTitle="Проверьте значение" error="Выберите значение из списка." sqref="K10:K22">
      <formula1>"Не проверено,Подтверждено,Не соответствует"</formula1>
    </dataValidation>
    <dataValidation type="list" showErrorMessage="1" errorStyle="stop" errorTitle="Проверьте значение" error="Выберите значение из списка." sqref="K5:K22">
      <formula1>"Не проверено,Подтверждено,Не соответствует"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Сметрикс, 07.10.2026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 showGridLines="0"/>
  </sheetViews>
  <sheetFormatPr defaultRowHeight="15" outlineLevelRow="0" outlineLevelCol="0" x14ac:dyDescent="55"/>
  <cols>
    <col min="1" max="1" width="34" customWidth="1"/>
    <col min="2" max="3" width="37" customWidth="1"/>
    <col min="4" max="4" width="61" customWidth="1"/>
  </cols>
  <sheetData>
    <row r="2" ht="24" customHeight="1" spans="1:1" s="1" customFormat="1" x14ac:dyDescent="0.25">
      <c r="A2" s="1" t="s">
        <v>156</v>
      </c>
    </row>
    <row r="4" ht="36" customHeight="1" spans="1:4" x14ac:dyDescent="0.25">
      <c r="A4" s="2" t="s">
        <v>157</v>
      </c>
      <c r="B4" s="2" t="s">
        <v>158</v>
      </c>
      <c r="C4" s="2" t="s">
        <v>140</v>
      </c>
      <c r="D4" s="2" t="s">
        <v>159</v>
      </c>
    </row>
    <row r="5" ht="44" customHeight="1" spans="1:4" x14ac:dyDescent="0.25">
      <c r="A5" s="3" t="s">
        <v>44</v>
      </c>
      <c r="B5" s="4" t="s">
        <v>86</v>
      </c>
      <c r="C5" s="4" t="s">
        <v>136</v>
      </c>
      <c r="D5" s="3" t="s">
        <v>160</v>
      </c>
    </row>
    <row r="6" ht="44" customHeight="1" spans="1:4" x14ac:dyDescent="0.25">
      <c r="A6" s="3" t="s">
        <v>45</v>
      </c>
      <c r="B6" s="4" t="s">
        <v>87</v>
      </c>
      <c r="C6" s="4" t="s">
        <v>137</v>
      </c>
      <c r="D6" s="3" t="s">
        <v>161</v>
      </c>
    </row>
    <row r="7" ht="44" customHeight="1" spans="1:4" x14ac:dyDescent="0.25">
      <c r="A7" s="3" t="s">
        <v>162</v>
      </c>
      <c r="B7" s="4" t="s">
        <v>89</v>
      </c>
      <c r="C7" s="4" t="s">
        <v>138</v>
      </c>
      <c r="D7" s="3" t="s">
        <v>163</v>
      </c>
    </row>
    <row r="8" ht="44" customHeight="1" spans="1:4" x14ac:dyDescent="0.25">
      <c r="A8" s="3" t="s">
        <v>47</v>
      </c>
      <c r="B8" s="4" t="s">
        <v>88</v>
      </c>
      <c r="C8" s="4" t="s">
        <v>139</v>
      </c>
      <c r="D8" s="3" t="s">
        <v>164</v>
      </c>
    </row>
    <row r="9" ht="44" customHeight="1" spans="1:4" x14ac:dyDescent="0.25">
      <c r="A9" s="3" t="s">
        <v>48</v>
      </c>
      <c r="B9" s="6">
        <v>200</v>
      </c>
      <c r="C9" s="3"/>
      <c r="D9" s="3" t="s">
        <v>165</v>
      </c>
    </row>
    <row r="10" ht="44" customHeight="1" spans="1:4" x14ac:dyDescent="0.25">
      <c r="A10" s="3" t="s">
        <v>166</v>
      </c>
      <c r="B10" s="6">
        <v>180</v>
      </c>
      <c r="C10" s="7">
        <v>7.2</v>
      </c>
      <c r="D10" s="3" t="s">
        <v>167</v>
      </c>
    </row>
    <row r="11" ht="44" customHeight="1" spans="1:4" x14ac:dyDescent="0.25">
      <c r="A11" s="3" t="s">
        <v>168</v>
      </c>
      <c r="B11" s="4" t="s">
        <v>169</v>
      </c>
      <c r="C11" s="4" t="s">
        <v>170</v>
      </c>
      <c r="D11" s="3" t="s">
        <v>171</v>
      </c>
    </row>
    <row r="12" ht="44" customHeight="1" spans="1:4" x14ac:dyDescent="0.25">
      <c r="A12" s="3" t="s">
        <v>172</v>
      </c>
      <c r="B12" s="5">
        <v>100</v>
      </c>
      <c r="C12" s="5">
        <v>10</v>
      </c>
      <c r="D12" s="3" t="s">
        <v>173</v>
      </c>
    </row>
    <row r="13" ht="44" customHeight="1" spans="1:4" x14ac:dyDescent="0.25">
      <c r="A13" s="3" t="s">
        <v>174</v>
      </c>
      <c r="B13" s="8">
        <f>IF(AND(B5="Наружная сеть",B6="ПВХ",B7="Безнапорная",B8="Раструб",B9=200,B11="м",B12=100),IF(AND(ISNUMBER(B10),B10&gt;=0),B10/B12,"Введите объём"),"Уточните норму и измеритель")</f>
        <v>1.8</v>
      </c>
      <c r="C13" s="8">
        <f>IF(AND(C5="Под трубопроводом",C6="Песок",C7="Самостоятельный слой",C8="Не применяется",C11="м³",C12=10),IF(AND(ISNUMBER(C10),C10&gt;=0),C10/C12,"Введите объём"),"Уточните норму и измеритель")</f>
        <v>0.72</v>
      </c>
      <c r="D13" s="3" t="s">
        <v>175</v>
      </c>
    </row>
    <row r="14" ht="44" customHeight="1" spans="1:4" x14ac:dyDescent="0.25">
      <c r="A14" s="3" t="s">
        <v>176</v>
      </c>
      <c r="B14" s="3" t="s">
        <v>93</v>
      </c>
      <c r="C14" s="3" t="s">
        <v>141</v>
      </c>
      <c r="D14" s="3" t="s">
        <v>177</v>
      </c>
    </row>
    <row r="15" ht="44" customHeight="1" spans="1:4" x14ac:dyDescent="0.25">
      <c r="A15" s="3" t="s">
        <v>178</v>
      </c>
      <c r="B15" s="3" t="str">
        <f>IF(AND(B5="Наружная сеть",B6="ПВХ",B7="Безнапорная",B8="Раструб",B9=200,B11="м",B12=100),"Условия образца совпадают","Изменились условия: выберите норму")</f>
        <v>Условия образца совпадают</v>
      </c>
      <c r="C15" s="3" t="str">
        <f>IF(AND(C5="Под трубопроводом",C6="Песок",C7="Самостоятельный слой",C8="Не применяется",C11="м³",C12=10),"Условия образца совпадают","Изменились условия: выберите норму")</f>
        <v>Условия образца совпадают</v>
      </c>
      <c r="D15" s="3" t="s">
        <v>179</v>
      </c>
    </row>
    <row r="16" ht="44" customHeight="1" spans="1:4" x14ac:dyDescent="0.25">
      <c r="A16" s="3" t="s">
        <v>180</v>
      </c>
      <c r="B16" s="4" t="s">
        <v>64</v>
      </c>
      <c r="C16" s="4" t="s">
        <v>64</v>
      </c>
      <c r="D16" s="3" t="s">
        <v>181</v>
      </c>
    </row>
    <row r="17" ht="44" customHeight="1" spans="1:4" x14ac:dyDescent="0.25">
      <c r="A17" s="3" t="s">
        <v>182</v>
      </c>
      <c r="B17" s="3" t="str">
        <f>IF(AND(AND(B5="Наружная сеть",B6="ПВХ",B7="Безнапорная",B8="Раструб",B9=200,B11="м",B12=100),B16="Подтверждено"),B14,"Требуется проверка")</f>
        <v>Требуется проверка</v>
      </c>
      <c r="C17" s="3" t="str">
        <f>IF(AND(AND(C5="Под трубопроводом",C6="Песок",C7="Самостоятельный слой",C8="Не применяется",C11="м³",C12=10),C16="Подтверждено"),C14,"Требуется проверка")</f>
        <v>Требуется проверка</v>
      </c>
      <c r="D17" s="3" t="s">
        <v>183</v>
      </c>
    </row>
    <row r="18" ht="44" customHeight="1" spans="1:4" x14ac:dyDescent="0.25">
      <c r="A18" s="3" t="s">
        <v>184</v>
      </c>
      <c r="B18" s="9">
        <v>3.14</v>
      </c>
      <c r="C18" s="3"/>
      <c r="D18" s="3" t="s">
        <v>185</v>
      </c>
    </row>
    <row r="19" ht="44" customHeight="1" spans="1:4" x14ac:dyDescent="0.25">
      <c r="A19" s="3" t="s">
        <v>186</v>
      </c>
      <c r="B19" s="8" t="str">
        <f>IF(B17=B14,IF(ISNUMBER(B13),B18*B13,"Введите объём"),"Требуется проверка")</f>
        <v>Требуется проверка</v>
      </c>
      <c r="C19" s="3"/>
      <c r="D19" s="3" t="s">
        <v>187</v>
      </c>
    </row>
    <row r="20" ht="44" customHeight="1" spans="1:4" x14ac:dyDescent="0.25">
      <c r="A20" s="3" t="s">
        <v>22</v>
      </c>
      <c r="B20" s="3" t="s">
        <v>188</v>
      </c>
      <c r="C20" s="3"/>
      <c r="D20" s="3" t="s">
        <v>189</v>
      </c>
    </row>
  </sheetData>
  <conditionalFormatting sqref="B15:C15">
    <cfRule type="containsText" dxfId="0" priority="1">
      <formula>NOT(ISERROR(SEARCH("Изменились",B15)))</formula>
    </cfRule>
  </conditionalFormatting>
  <dataValidations count="2">
    <dataValidation type="decimal" operator="greaterThanOrEqual" showErrorMessage="1" errorStyle="stop" error="Нужен неотрицательный объём." sqref="B10:C10">
      <formula1>0</formula1>
    </dataValidation>
    <dataValidation type="list" showErrorMessage="1" errorStyle="stop" errorTitle="Проверьте значение" error="Выберите значение из списка." sqref="B16:C16">
      <formula1>"Не проверено,Подтверждено"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Сметрикс, 07.10.2026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7"/>
  <sheetViews>
    <sheetView workbookViewId="0" showGridLines="0"/>
  </sheetViews>
  <sheetFormatPr defaultRowHeight="15" outlineLevelRow="0" outlineLevelCol="0" x14ac:dyDescent="55"/>
  <cols>
    <col min="1" max="1" width="39" customWidth="1"/>
    <col min="2" max="2" width="70" customWidth="1"/>
    <col min="3" max="3" width="24" customWidth="1"/>
    <col min="4" max="4" width="53" customWidth="1"/>
  </cols>
  <sheetData>
    <row r="2" ht="24" customHeight="1" spans="1:1" s="1" customFormat="1" x14ac:dyDescent="0.25">
      <c r="A2" s="1" t="s">
        <v>190</v>
      </c>
    </row>
    <row r="4" ht="36" customHeight="1" spans="1:4" x14ac:dyDescent="0.25">
      <c r="A4" s="2" t="s">
        <v>191</v>
      </c>
      <c r="B4" s="2" t="s">
        <v>192</v>
      </c>
      <c r="C4" s="2" t="s">
        <v>193</v>
      </c>
      <c r="D4" s="2" t="s">
        <v>194</v>
      </c>
    </row>
    <row r="5" ht="46" customHeight="1" spans="1:4" x14ac:dyDescent="0.25">
      <c r="A5" s="3" t="s">
        <v>195</v>
      </c>
      <c r="B5" s="3" t="s">
        <v>196</v>
      </c>
      <c r="C5" s="4" t="s">
        <v>64</v>
      </c>
      <c r="D5" s="4"/>
    </row>
    <row r="6" ht="46" customHeight="1" spans="1:4" x14ac:dyDescent="0.25">
      <c r="A6" s="3" t="s">
        <v>197</v>
      </c>
      <c r="B6" s="3" t="s">
        <v>198</v>
      </c>
      <c r="C6" s="4" t="s">
        <v>64</v>
      </c>
      <c r="D6" s="4"/>
    </row>
    <row r="7" ht="46" customHeight="1" spans="1:4" x14ac:dyDescent="0.25">
      <c r="A7" s="3" t="s">
        <v>199</v>
      </c>
      <c r="B7" s="3" t="s">
        <v>200</v>
      </c>
      <c r="C7" s="4" t="s">
        <v>64</v>
      </c>
      <c r="D7" s="4"/>
    </row>
    <row r="8" ht="46" customHeight="1" spans="1:4" x14ac:dyDescent="0.25">
      <c r="A8" s="3" t="s">
        <v>201</v>
      </c>
      <c r="B8" s="3" t="s">
        <v>202</v>
      </c>
      <c r="C8" s="4" t="s">
        <v>64</v>
      </c>
      <c r="D8" s="4"/>
    </row>
    <row r="9" ht="46" customHeight="1" spans="1:4" x14ac:dyDescent="0.25">
      <c r="A9" s="3" t="s">
        <v>203</v>
      </c>
      <c r="B9" s="3" t="s">
        <v>204</v>
      </c>
      <c r="C9" s="4" t="s">
        <v>64</v>
      </c>
      <c r="D9" s="4"/>
    </row>
    <row r="10" ht="46" customHeight="1" spans="1:4" x14ac:dyDescent="0.25">
      <c r="A10" s="3" t="s">
        <v>205</v>
      </c>
      <c r="B10" s="3" t="s">
        <v>206</v>
      </c>
      <c r="C10" s="4" t="s">
        <v>64</v>
      </c>
      <c r="D10" s="4"/>
    </row>
    <row r="11" ht="46" customHeight="1" spans="1:4" x14ac:dyDescent="0.25">
      <c r="A11" s="3" t="s">
        <v>207</v>
      </c>
      <c r="B11" s="3" t="s">
        <v>208</v>
      </c>
      <c r="C11" s="4" t="s">
        <v>64</v>
      </c>
      <c r="D11" s="4"/>
    </row>
    <row r="12" ht="46" customHeight="1" spans="1:4" x14ac:dyDescent="0.25">
      <c r="A12" s="3" t="s">
        <v>209</v>
      </c>
      <c r="B12" s="3" t="s">
        <v>210</v>
      </c>
      <c r="C12" s="4" t="s">
        <v>64</v>
      </c>
      <c r="D12" s="4"/>
    </row>
    <row r="13" ht="46" customHeight="1" spans="1:4" x14ac:dyDescent="0.25">
      <c r="A13" s="3" t="s">
        <v>211</v>
      </c>
      <c r="B13" s="3" t="s">
        <v>212</v>
      </c>
      <c r="C13" s="4" t="s">
        <v>64</v>
      </c>
      <c r="D13" s="4"/>
    </row>
    <row r="14" ht="46" customHeight="1" spans="1:4" x14ac:dyDescent="0.25">
      <c r="A14" s="3" t="s">
        <v>213</v>
      </c>
      <c r="B14" s="3" t="s">
        <v>214</v>
      </c>
      <c r="C14" s="4" t="s">
        <v>64</v>
      </c>
      <c r="D14" s="4"/>
    </row>
    <row r="15" ht="46" customHeight="1" spans="1:4" x14ac:dyDescent="0.25">
      <c r="A15" s="3" t="s">
        <v>215</v>
      </c>
      <c r="B15" s="3" t="s">
        <v>216</v>
      </c>
      <c r="C15" s="4" t="s">
        <v>64</v>
      </c>
      <c r="D15" s="4"/>
    </row>
    <row r="16" ht="46" customHeight="1" spans="1:4" x14ac:dyDescent="0.25">
      <c r="A16" s="3" t="s">
        <v>217</v>
      </c>
      <c r="B16" s="3" t="s">
        <v>218</v>
      </c>
      <c r="C16" s="4" t="s">
        <v>64</v>
      </c>
      <c r="D16" s="4"/>
    </row>
    <row r="17" ht="45" customHeight="1" spans="1:4" x14ac:dyDescent="0.25">
      <c r="A17" s="3" t="s">
        <v>219</v>
      </c>
      <c r="B17" s="3">
        <f>COUNTIFS(C5:C16,"Не проверено")</f>
        <v>12</v>
      </c>
      <c r="C17" s="3"/>
      <c r="D17" s="3" t="s">
        <v>220</v>
      </c>
    </row>
  </sheetData>
  <dataValidations count="2">
    <dataValidation type="list" showErrorMessage="1" errorStyle="stop" errorTitle="Проверьте значение" error="Выберите значение из списка." sqref="C10:C16">
      <formula1>"Не проверено,Подтверждено,Не применяется"</formula1>
    </dataValidation>
    <dataValidation type="list" showErrorMessage="1" errorStyle="stop" errorTitle="Проверьте значение" error="Выберите значение из списка." sqref="C5:C16">
      <formula1>"Не проверено,Подтверждено,Не применяется"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Сметрикс, 07.10.2026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Выбор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