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" state="visible" r:id="rId4"/>
    <sheet sheetId="2" name="Выбор" state="visible" r:id="rId5"/>
    <sheet sheetId="3" name="Ресурсы" state="visible" r:id="rId6"/>
    <sheet sheetId="4" name="Проверка" state="visible" r:id="rId7"/>
    <sheet sheetId="5" name="Источники" state="visible" r:id="rId8"/>
  </sheets>
  <definedNames>
    <definedName name="_xlnm.Print_Area" localSheetId="0">'Исходные'!$A1:$D22</definedName>
    <definedName name="_xlnm.Print_Titles" localSheetId="0">'Исходные'!$1:$4</definedName>
    <definedName name="_xlnm.Print_Area" localSheetId="1">'Выбор'!$A1:$F11</definedName>
    <definedName name="_xlnm.Print_Titles" localSheetId="1">'Выбор'!$1:$4</definedName>
    <definedName name="_xlnm.Print_Area" localSheetId="2">'Ресурсы'!$A1:$F12</definedName>
    <definedName name="_xlnm.Print_Titles" localSheetId="2">'Ресурсы'!$1:$4</definedName>
    <definedName name="_xlnm.Print_Area" localSheetId="3">'Проверка'!$A1:$C13</definedName>
    <definedName name="_xlnm.Print_Titles" localSheetId="3">'Проверка'!$1:$4</definedName>
    <definedName name="_xlnm.Print_Area" localSheetId="4">'Источники'!$A1:$B15</definedName>
    <definedName name="_xlnm.Print_Titles" localSheetId="4">'Источники'!$1:$4</definedName>
  </definedNames>
  <calcPr calcId="171027" fullCalcOnLoad="1"/>
</workbook>
</file>

<file path=xl/sharedStrings.xml><?xml version="1.0" encoding="utf-8"?>
<sst xmlns="http://schemas.openxmlformats.org/spreadsheetml/2006/main" count="178" uniqueCount="145">
  <si>
    <t>Профлист: лист проверки позиции</t>
  </si>
  <si>
    <t>Жёлтые поля «Свой объект» редактируют. Столбец «Пример заполнения» показывает формат данных и не участвует в формулах.</t>
  </si>
  <si>
    <t>Объект</t>
  </si>
  <si>
    <t>Кровля административного здания</t>
  </si>
  <si>
    <t>Документ-основание</t>
  </si>
  <si>
    <t>Учебный сценарий, не рабочий проект</t>
  </si>
  <si>
    <t>База и версия</t>
  </si>
  <si>
    <t>ГЭСН ФСНБ-2022; номер изменения не установлен</t>
  </si>
  <si>
    <t>Дата</t>
  </si>
  <si>
    <t>05.10.2026</t>
  </si>
  <si>
    <t>Составил</t>
  </si>
  <si>
    <t/>
  </si>
  <si>
    <t>Проверил</t>
  </si>
  <si>
    <t>Параметр</t>
  </si>
  <si>
    <t>Свой объект</t>
  </si>
  <si>
    <t>Пример заполнения</t>
  </si>
  <si>
    <t>Источник / основание</t>
  </si>
  <si>
    <t>Назначение</t>
  </si>
  <si>
    <t>Непроизводственное, административное здание</t>
  </si>
  <si>
    <t>Проект</t>
  </si>
  <si>
    <t>Конструкция</t>
  </si>
  <si>
    <t>Кровля</t>
  </si>
  <si>
    <t>Проект и ВОР</t>
  </si>
  <si>
    <t>Материал листа</t>
  </si>
  <si>
    <t>Стальной профилированный лист</t>
  </si>
  <si>
    <t>Спецификация</t>
  </si>
  <si>
    <t>Высота здания, м</t>
  </si>
  <si>
    <t>Учебное условие; для своего объекта проект</t>
  </si>
  <si>
    <t>Технология крепления</t>
  </si>
  <si>
    <t>По проектному решению, состав сопоставлен с 12-01-033</t>
  </si>
  <si>
    <t>Проект; состав и ресурсы выбранной нормы</t>
  </si>
  <si>
    <t>Готовность основания</t>
  </si>
  <si>
    <t>Готовая обрешётка</t>
  </si>
  <si>
    <t>Учебное условие; для своего объекта ВОР</t>
  </si>
  <si>
    <t>Сложность и основание</t>
  </si>
  <si>
    <t>Простая; подтверждена исходной документацией</t>
  </si>
  <si>
    <t>Учебное условие; не определяется числом скатов</t>
  </si>
  <si>
    <t>Площадь работы по ВОР, м²</t>
  </si>
  <si>
    <t>Проектная масса листа, т</t>
  </si>
  <si>
    <t>Учебное условие; для своего объекта спецификация</t>
  </si>
  <si>
    <t>Подтверждённый шифр</t>
  </si>
  <si>
    <t>12-01-033-01</t>
  </si>
  <si>
    <t>Выбор по назначению, технологии и сложности</t>
  </si>
  <si>
    <t>Семь основных вариантов монтажа профлиста</t>
  </si>
  <si>
    <t>Выбор подтверждает сметчик. Строки ниже не заменяют техническую часть выбранной редакции.</t>
  </si>
  <si>
    <t>Условие</t>
  </si>
  <si>
    <t>Шифр ГЭСН-2022</t>
  </si>
  <si>
    <t>Название из БД</t>
  </si>
  <si>
    <t>Измеритель</t>
  </si>
  <si>
    <t>Состав для сопоставления</t>
  </si>
  <si>
    <t>Источник</t>
  </si>
  <si>
    <t>Непроизводственный объект, готовая обрешётка, простая сложность</t>
  </si>
  <si>
    <t>Монтаж кровли из профилированного листа для объектов непроизводственного назначения: простой</t>
  </si>
  <si>
    <t>100 м2</t>
  </si>
  <si>
    <t>Укладка профилированных листов по готовой обрешетке. Обделка коньков, труб и примыканий к стенам. Постановка креплений.</t>
  </si>
  <si>
    <t>Локальная БД, 05.10.2026; таблица 12-01-033</t>
  </si>
  <si>
    <t>Та же технология, средняя сложность</t>
  </si>
  <si>
    <t>12-01-033-02</t>
  </si>
  <si>
    <t>Монтаж кровли из профилированного листа для объектов непроизводственного назначения: средней сложности</t>
  </si>
  <si>
    <t>Та же технология, сложная кровля</t>
  </si>
  <si>
    <t>12-01-033-03</t>
  </si>
  <si>
    <t>Монтаж кровли из профилированного листа для объектов непроизводственного назначения: сложной</t>
  </si>
  <si>
    <t>Металлическое покрытие, здание до 25 м</t>
  </si>
  <si>
    <t>09-04-002-01</t>
  </si>
  <si>
    <t>Монтаж кровельного покрытия: из профилированного листа при высоте здания до 25 м</t>
  </si>
  <si>
    <t>Укладка листов. Крепление их болтами и сваркой. Антикоррозийное покрытие сварных швов.</t>
  </si>
  <si>
    <t>Локальная БД, 05.10.2026; таблица 09-04-002</t>
  </si>
  <si>
    <t>Металлическое покрытие, здание свыше 25 м и до 50 м</t>
  </si>
  <si>
    <t>09-04-002-02</t>
  </si>
  <si>
    <t>Монтаж кровельного покрытия: из профилированного листа при высоте здания до 50 м</t>
  </si>
  <si>
    <t>Ограждающие конструкции стен, здание до 30 м</t>
  </si>
  <si>
    <t>09-04-006-02</t>
  </si>
  <si>
    <t>Монтаж ограждающих конструкций стен: из профилированного листа при высоте здания до 30 м</t>
  </si>
  <si>
    <t>Установка конструкций стен. Крепление конструкций стен. Антикоррозийное покрытие сварных швов.</t>
  </si>
  <si>
    <t>Локальная БД, 05.10.2026; таблица 09-04-006</t>
  </si>
  <si>
    <t>Ограждающие конструкции стен, здание свыше 30 м и до 90 м</t>
  </si>
  <si>
    <t>09-04-006-03</t>
  </si>
  <si>
    <t>Монтаж ограждающих конструкций стен: из профилированного листа при высоте здания до 90 м</t>
  </si>
  <si>
    <t>Пересчёт ресурсов выбранной позиции</t>
  </si>
  <si>
    <t>Только для 12-01-033-01. При пустой площади или другом шифре нормативный расход на объект остаётся пустым. Это не полная ресурсная ведомость.</t>
  </si>
  <si>
    <t>Код ресурса</t>
  </si>
  <si>
    <t>Наименование</t>
  </si>
  <si>
    <t>Расход на 100 м²</t>
  </si>
  <si>
    <t>Количество нормы</t>
  </si>
  <si>
    <t>Расход на объект</t>
  </si>
  <si>
    <t>01.7.03.04-0001</t>
  </si>
  <si>
    <t>Электроэнергия</t>
  </si>
  <si>
    <t>кВт-ч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</si>
  <si>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</si>
  <si>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</si>
  <si>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т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</si>
  <si>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</si>
  <si>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</si>
  <si>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Профлист, проектная масса без нормативного кода</t>
  </si>
  <si>
    <t>Масса листа переносится из спецификации, без умножения на количество нормы. Ресурсы разных единиц не суммируют.</t>
  </si>
  <si>
    <t>Шурупы и заклёпки: расход из БД ГЭСН-2022. Проектный профлист и доборы нужно сверить с официальной ресурсной частью; цены не заданы.</t>
  </si>
  <si>
    <t>Контроль количества нормы и проектных данных</t>
  </si>
  <si>
    <t>Формула количества относится к нормам с измерителем 100 м². Результат проверки не утверждает применимость нормы.</t>
  </si>
  <si>
    <t>Что проверить</t>
  </si>
  <si>
    <t>Значение / результат</t>
  </si>
  <si>
    <t>Действие и основание</t>
  </si>
  <si>
    <t>Площадь из ВОР / 100. При пустой или неположительной площади расчёт не выводится.</t>
  </si>
  <si>
    <t>Измеритель, м²</t>
  </si>
  <si>
    <t>Измеритель семи основных вариантов из БД. Для другого измерителя пересмотреть формулы.</t>
  </si>
  <si>
    <t>Площадь работы</t>
  </si>
  <si>
    <t>Сверить с ВОР; расход закупаемого листа не подставлять вместо площади работы.</t>
  </si>
  <si>
    <t>Проектная масса профлиста</t>
  </si>
  <si>
    <t>Сверить спецификацию, цену и единицы ресурса.</t>
  </si>
  <si>
    <t>Допуск ресурсного примера</t>
  </si>
  <si>
    <t>При другом шифре три нормативных расхода примера не переносят автоматически.</t>
  </si>
  <si>
    <t>Крепёж, всего в тоннах</t>
  </si>
  <si>
    <t>Сумма только шурупов и заклёпок. Не включает профлист, доборы и электроэнергию.</t>
  </si>
  <si>
    <t>Коньки и примыкания</t>
  </si>
  <si>
    <t>Проверить вручную</t>
  </si>
  <si>
    <t>В 12-01-033 обделка включена как работа; исключить повторный монтаж, отдельно проверить проектные материалы.</t>
  </si>
  <si>
    <t>Основание, плёнки и утепление</t>
  </si>
  <si>
    <t>Готовая обрешётка является условием нормы, а не включённой работой по устройству основания.</t>
  </si>
  <si>
    <t>Редакция, высота и сложность</t>
  </si>
  <si>
    <t>Указать подтверждающие документы и редакцию. Высоту здания не заменять отметкой листа.</t>
  </si>
  <si>
    <t>Источники и границы проверки</t>
  </si>
  <si>
    <t>Учебный лист внутренней проверки. Не официальный бланк ЛСР и не итоговый расчёт стоимости кровли.</t>
  </si>
  <si>
    <t>Сведения</t>
  </si>
  <si>
    <t>Источник / ограничение</t>
  </si>
  <si>
    <t>Дата сверки</t>
  </si>
  <si>
    <t>05.10.2026. Шифры, названия, измерители, составы и три расхода сверены с локальной БД.</t>
  </si>
  <si>
    <t>Нормативная основа</t>
  </si>
  <si>
    <t>ГЭСН ФСНБ-2022; номер изменения локальной выгрузки не установлен. Перед сметой проверить редакцию.</t>
  </si>
  <si>
    <t>Официальный раздел Минстроя</t>
  </si>
  <si>
    <t>https://minstroyrf.gov.ru/trades/tsenoobrazovanie/</t>
  </si>
  <si>
    <t>ФЕР-2020, сборник 9</t>
  </si>
  <si>
    <t>https://www.minstroyrf.gov.ru/trades/dwd-fer-2020.php?ID=8</t>
  </si>
  <si>
    <t>Изменение № 17, Главгосэкспертиза</t>
  </si>
  <si>
    <t>https://edu.gge.ru/news/3-186-novykh-i-aktualizirovannykh-smetnykh-norm/</t>
  </si>
  <si>
    <t>Исходные числа</t>
  </si>
  <si>
    <t>Учебный сценарий из брифа: 200 м²; высота 8 м; масса профлиста 1,4 т; готовая обрешётка.</t>
  </si>
  <si>
    <t>Ограничение ресурсов</t>
  </si>
  <si>
    <t>Три ресурса с заполненными единицами, не полный комплект нормы. Профлист и доборы сверить с официальной ресурсной частью и проектом.</t>
  </si>
  <si>
    <t>Граница расчёта</t>
  </si>
  <si>
    <t>Нет цены листа, текущих цен, НР, СП, индексов, НДС или итоговой стоимости кровли.</t>
  </si>
  <si>
    <t>Проектный расход</t>
  </si>
  <si>
    <t>Массу листа берут из спецификации. Автоматического процента нахлёста нет.</t>
  </si>
  <si>
    <t>Формулы ресурсов</t>
  </si>
  <si>
    <t>Только для подтверждённой нормы 12-01-033-01. Для другого шифра расход ресурсов нужно пересмотреть.</t>
  </si>
  <si>
    <t>Проверка формул</t>
  </si>
  <si>
    <t>Проверены расчёты для 200 и 300 м², пустой площади и другого шифра. Результаты сохранены в файле; Excel пересчитывает при открытии.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</si>
</sst>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##"/>
  </numFmts>
  <fonts count="6" x14ac:knownFonts="1">
    <font>
      <color theme="1"/>
      <family val="2"/>
      <scheme val="minor"/>
      <sz val="11"/>
      <name val="Calibri"/>
    </font>
    <font>
      <b/>
      <color rgb="FF4C3027"/>
      <sz val="16"/>
      <name val="Arial"/>
    </font>
    <font>
      <sz val="10"/>
      <name val="Arial"/>
    </font>
    <font>
      <b/>
      <sz val="10"/>
      <name val="Arial"/>
    </font>
    <font>
      <color rgb="FF0000FF"/>
      <sz val="10"/>
      <name val="Arial"/>
    </font>
    <font>
      <color rgb="FF00804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EE8E1"/>
      </patternFill>
    </fill>
    <fill>
      <patternFill patternType="solid">
        <fgColor rgb="FFFFF3CA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CFC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56" customWidth="1"/>
    <col min="4" max="4" width="38" customWidth="1"/>
  </cols>
  <sheetData>
    <row r="1" ht="30" customHeight="1" spans="1:4" x14ac:dyDescent="0.25">
      <c r="A1" s="1" t="s">
        <v>0</v>
      </c>
      <c r="B1" s="1"/>
      <c r="C1" s="1"/>
      <c r="D1" s="1"/>
    </row>
    <row r="2" ht="42" customHeight="1" spans="1:4" x14ac:dyDescent="0.25">
      <c r="A2" s="2" t="s">
        <v>1</v>
      </c>
      <c r="B2" s="2"/>
      <c r="C2" s="2"/>
      <c r="D2" s="2"/>
    </row>
    <row r="5" ht="48" customHeight="1" spans="1:2" x14ac:dyDescent="0.25">
      <c r="A5" s="2" t="s">
        <v>2</v>
      </c>
      <c r="B5" s="2" t="s">
        <v>3</v>
      </c>
    </row>
    <row r="6" ht="48" customHeight="1" spans="1:2" x14ac:dyDescent="0.25">
      <c r="A6" s="2" t="s">
        <v>4</v>
      </c>
      <c r="B6" s="2" t="s">
        <v>5</v>
      </c>
    </row>
    <row r="7" ht="48" customHeight="1" spans="1:2" x14ac:dyDescent="0.25">
      <c r="A7" s="2" t="s">
        <v>6</v>
      </c>
      <c r="B7" s="2" t="s">
        <v>7</v>
      </c>
    </row>
    <row r="8" ht="48" customHeight="1" spans="1:2" x14ac:dyDescent="0.25">
      <c r="A8" s="2" t="s">
        <v>8</v>
      </c>
      <c r="B8" s="2" t="s">
        <v>9</v>
      </c>
    </row>
    <row r="9" ht="48" customHeight="1" spans="1:2" x14ac:dyDescent="0.25">
      <c r="A9" s="2" t="s">
        <v>10</v>
      </c>
      <c r="B9" s="2" t="s">
        <v>11</v>
      </c>
    </row>
    <row r="10" ht="48" customHeight="1" spans="1:2" x14ac:dyDescent="0.25">
      <c r="A10" s="2" t="s">
        <v>12</v>
      </c>
      <c r="B10" s="2" t="s">
        <v>11</v>
      </c>
    </row>
    <row r="12" ht="30" customHeight="1" spans="1:4" x14ac:dyDescent="0.25">
      <c r="A12" s="3" t="s">
        <v>13</v>
      </c>
      <c r="B12" s="3" t="s">
        <v>14</v>
      </c>
      <c r="C12" s="3" t="s">
        <v>15</v>
      </c>
      <c r="D12" s="3" t="s">
        <v>16</v>
      </c>
    </row>
    <row r="13" ht="48" customHeight="1" spans="1:4" x14ac:dyDescent="0.25">
      <c r="A13" s="2" t="s">
        <v>17</v>
      </c>
      <c r="B13" s="4" t="s">
        <v>18</v>
      </c>
      <c r="C13" s="2" t="s">
        <v>18</v>
      </c>
      <c r="D13" s="2" t="s">
        <v>19</v>
      </c>
    </row>
    <row r="14" ht="48" customHeight="1" spans="1:4" x14ac:dyDescent="0.25">
      <c r="A14" s="2" t="s">
        <v>20</v>
      </c>
      <c r="B14" s="4" t="s">
        <v>21</v>
      </c>
      <c r="C14" s="2" t="s">
        <v>21</v>
      </c>
      <c r="D14" s="2" t="s">
        <v>22</v>
      </c>
    </row>
    <row r="15" ht="48" customHeight="1" spans="1:4" x14ac:dyDescent="0.25">
      <c r="A15" s="2" t="s">
        <v>23</v>
      </c>
      <c r="B15" s="4" t="s">
        <v>24</v>
      </c>
      <c r="C15" s="2" t="s">
        <v>24</v>
      </c>
      <c r="D15" s="2" t="s">
        <v>25</v>
      </c>
    </row>
    <row r="16" ht="48" customHeight="1" spans="1:4" x14ac:dyDescent="0.25">
      <c r="A16" s="2" t="s">
        <v>26</v>
      </c>
      <c r="B16" s="4">
        <v>8</v>
      </c>
      <c r="C16" s="2">
        <v>8</v>
      </c>
      <c r="D16" s="2" t="s">
        <v>27</v>
      </c>
    </row>
    <row r="17" ht="48" customHeight="1" spans="1:4" x14ac:dyDescent="0.25">
      <c r="A17" s="2" t="s">
        <v>28</v>
      </c>
      <c r="B17" s="4" t="s">
        <v>29</v>
      </c>
      <c r="C17" s="2" t="s">
        <v>29</v>
      </c>
      <c r="D17" s="2" t="s">
        <v>30</v>
      </c>
    </row>
    <row r="18" ht="48" customHeight="1" spans="1:4" x14ac:dyDescent="0.25">
      <c r="A18" s="2" t="s">
        <v>31</v>
      </c>
      <c r="B18" s="4" t="s">
        <v>32</v>
      </c>
      <c r="C18" s="2" t="s">
        <v>32</v>
      </c>
      <c r="D18" s="2" t="s">
        <v>33</v>
      </c>
    </row>
    <row r="19" ht="48" customHeight="1" spans="1:4" x14ac:dyDescent="0.25">
      <c r="A19" s="2" t="s">
        <v>34</v>
      </c>
      <c r="B19" s="4" t="s">
        <v>35</v>
      </c>
      <c r="C19" s="2" t="s">
        <v>35</v>
      </c>
      <c r="D19" s="2" t="s">
        <v>36</v>
      </c>
    </row>
    <row r="20" ht="48" customHeight="1" spans="1:4" x14ac:dyDescent="0.25">
      <c r="A20" s="2" t="s">
        <v>37</v>
      </c>
      <c r="B20" s="4">
        <v>200</v>
      </c>
      <c r="C20" s="2">
        <v>200</v>
      </c>
      <c r="D20" s="2" t="s">
        <v>33</v>
      </c>
    </row>
    <row r="21" ht="48" customHeight="1" spans="1:4" x14ac:dyDescent="0.25">
      <c r="A21" s="2" t="s">
        <v>38</v>
      </c>
      <c r="B21" s="4">
        <v>1.4</v>
      </c>
      <c r="C21" s="2">
        <v>1.4</v>
      </c>
      <c r="D21" s="2" t="s">
        <v>39</v>
      </c>
    </row>
    <row r="22" ht="48" customHeight="1" spans="1:4" x14ac:dyDescent="0.25">
      <c r="A22" s="2" t="s">
        <v>40</v>
      </c>
      <c r="B22" s="4" t="s">
        <v>41</v>
      </c>
      <c r="C22" s="2" t="s">
        <v>41</v>
      </c>
      <c r="D22" s="2" t="s">
        <v>42</v>
      </c>
    </row>
  </sheetData>
  <mergeCells count="2">
    <mergeCell ref="A1:D1"/>
    <mergeCell ref="A2:D2"/>
  </mergeCells>
  <dataValidations count="2">
    <dataValidation type="decimal" operator="greaterThan" allowBlank="1" showErrorMessage="1" errorTitle="Проверьте число" error="Введите положительное число или оставьте поле пустым." sqref="B16">
      <formula1>0</formula1>
    </dataValidation>
    <dataValidation type="decimal" operator="greaterThan" allowBlank="1" showErrorMessage="1" errorTitle="Проверьте число" error="Введите положительное число или оставьте поле пустым." sqref="B20:B21">
      <formula1>0</formula1>
    </dataValidation>
  </dataValidation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0" customWidth="1"/>
    <col min="3" max="3" width="67" customWidth="1"/>
    <col min="4" max="4" width="16" customWidth="1"/>
    <col min="5" max="5" width="66" customWidth="1"/>
    <col min="6" max="6" width="35" customWidth="1"/>
  </cols>
  <sheetData>
    <row r="1" ht="30" customHeight="1" spans="1:6" x14ac:dyDescent="0.25">
      <c r="A1" s="1" t="s">
        <v>43</v>
      </c>
      <c r="B1" s="1"/>
      <c r="C1" s="1"/>
      <c r="D1" s="1"/>
      <c r="E1" s="1"/>
      <c r="F1" s="1"/>
    </row>
    <row r="2" ht="42" customHeight="1" spans="1:6" x14ac:dyDescent="0.25">
      <c r="A2" s="2" t="s">
        <v>44</v>
      </c>
      <c r="B2" s="2"/>
      <c r="C2" s="2"/>
      <c r="D2" s="2"/>
      <c r="E2" s="2"/>
      <c r="F2" s="2"/>
    </row>
    <row r="4" ht="30" customHeight="1" spans="1:6" x14ac:dyDescent="0.25">
      <c r="A4" s="3" t="s">
        <v>45</v>
      </c>
      <c r="B4" s="3" t="s">
        <v>46</v>
      </c>
      <c r="C4" s="3" t="s">
        <v>47</v>
      </c>
      <c r="D4" s="3" t="s">
        <v>48</v>
      </c>
      <c r="E4" s="3" t="s">
        <v>49</v>
      </c>
      <c r="F4" s="3" t="s">
        <v>50</v>
      </c>
    </row>
    <row r="5" ht="100" customHeight="1" spans="1:6" x14ac:dyDescent="0.25">
      <c r="A5" s="2" t="s">
        <v>51</v>
      </c>
      <c r="B5" s="2" t="s">
        <v>41</v>
      </c>
      <c r="C5" s="2" t="s">
        <v>52</v>
      </c>
      <c r="D5" s="2" t="s">
        <v>53</v>
      </c>
      <c r="E5" s="2" t="s">
        <v>54</v>
      </c>
      <c r="F5" s="2" t="s">
        <v>55</v>
      </c>
    </row>
    <row r="6" ht="100" customHeight="1" spans="1:6" x14ac:dyDescent="0.25">
      <c r="A6" s="2" t="s">
        <v>56</v>
      </c>
      <c r="B6" s="2" t="s">
        <v>57</v>
      </c>
      <c r="C6" s="2" t="s">
        <v>58</v>
      </c>
      <c r="D6" s="2" t="s">
        <v>53</v>
      </c>
      <c r="E6" s="2" t="s">
        <v>54</v>
      </c>
      <c r="F6" s="2" t="s">
        <v>55</v>
      </c>
    </row>
    <row r="7" ht="100" customHeight="1" spans="1:6" x14ac:dyDescent="0.25">
      <c r="A7" s="2" t="s">
        <v>59</v>
      </c>
      <c r="B7" s="2" t="s">
        <v>60</v>
      </c>
      <c r="C7" s="2" t="s">
        <v>61</v>
      </c>
      <c r="D7" s="2" t="s">
        <v>53</v>
      </c>
      <c r="E7" s="2" t="s">
        <v>54</v>
      </c>
      <c r="F7" s="2" t="s">
        <v>55</v>
      </c>
    </row>
    <row r="8" ht="100" customHeight="1" spans="1:6" x14ac:dyDescent="0.25">
      <c r="A8" s="2" t="s">
        <v>62</v>
      </c>
      <c r="B8" s="2" t="s">
        <v>63</v>
      </c>
      <c r="C8" s="2" t="s">
        <v>64</v>
      </c>
      <c r="D8" s="2" t="s">
        <v>53</v>
      </c>
      <c r="E8" s="2" t="s">
        <v>65</v>
      </c>
      <c r="F8" s="2" t="s">
        <v>66</v>
      </c>
    </row>
    <row r="9" ht="100" customHeight="1" spans="1:6" x14ac:dyDescent="0.25">
      <c r="A9" s="2" t="s">
        <v>67</v>
      </c>
      <c r="B9" s="2" t="s">
        <v>68</v>
      </c>
      <c r="C9" s="2" t="s">
        <v>69</v>
      </c>
      <c r="D9" s="2" t="s">
        <v>53</v>
      </c>
      <c r="E9" s="2" t="s">
        <v>65</v>
      </c>
      <c r="F9" s="2" t="s">
        <v>66</v>
      </c>
    </row>
    <row r="10" ht="100" customHeight="1" spans="1:6" x14ac:dyDescent="0.25">
      <c r="A10" s="2" t="s">
        <v>70</v>
      </c>
      <c r="B10" s="2" t="s">
        <v>71</v>
      </c>
      <c r="C10" s="2" t="s">
        <v>72</v>
      </c>
      <c r="D10" s="2" t="s">
        <v>53</v>
      </c>
      <c r="E10" s="2" t="s">
        <v>73</v>
      </c>
      <c r="F10" s="2" t="s">
        <v>74</v>
      </c>
    </row>
    <row r="11" ht="100" customHeight="1" spans="1:6" x14ac:dyDescent="0.25">
      <c r="A11" s="2" t="s">
        <v>75</v>
      </c>
      <c r="B11" s="2" t="s">
        <v>76</v>
      </c>
      <c r="C11" s="2" t="s">
        <v>77</v>
      </c>
      <c r="D11" s="2" t="s">
        <v>53</v>
      </c>
      <c r="E11" s="2" t="s">
        <v>73</v>
      </c>
      <c r="F11" s="2" t="s">
        <v>74</v>
      </c>
    </row>
  </sheetData>
  <mergeCells count="2">
    <mergeCell ref="A1:F1"/>
    <mergeCell ref="A2:F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68" customWidth="1"/>
    <col min="3" max="3" width="18" customWidth="1"/>
    <col min="4" max="4" width="23" customWidth="1"/>
    <col min="5" max="5" width="22" customWidth="1"/>
    <col min="6" max="6" width="24" customWidth="1"/>
  </cols>
  <sheetData>
    <row r="1" ht="30" customHeight="1" spans="1:6" x14ac:dyDescent="0.25">
      <c r="A1" s="1" t="s">
        <v>78</v>
      </c>
      <c r="B1" s="1"/>
      <c r="C1" s="1"/>
      <c r="D1" s="1"/>
      <c r="E1" s="1"/>
      <c r="F1" s="1"/>
    </row>
    <row r="2" ht="42" customHeight="1" spans="1:6" x14ac:dyDescent="0.25">
      <c r="A2" s="2" t="s">
        <v>79</v>
      </c>
      <c r="B2" s="2"/>
      <c r="C2" s="2"/>
      <c r="D2" s="2"/>
      <c r="E2" s="2"/>
      <c r="F2" s="2"/>
    </row>
    <row r="4" ht="30" customHeight="1" spans="1:6" x14ac:dyDescent="0.25">
      <c r="A4" s="3" t="s">
        <v>80</v>
      </c>
      <c r="B4" s="3" t="s">
        <v>81</v>
      </c>
      <c r="C4" s="3" t="s">
        <v>48</v>
      </c>
      <c r="D4" s="3" t="s">
        <v>82</v>
      </c>
      <c r="E4" s="3" t="s">
        <v>83</v>
      </c>
      <c r="F4" s="3" t="s">
        <v>84</v>
      </c>
    </row>
    <row r="5" ht="75" customHeight="1" spans="1:6" x14ac:dyDescent="0.25">
      <c r="A5" s="2" t="s">
        <v>85</v>
      </c>
      <c r="B5" s="2" t="s">
        <v>86</v>
      </c>
      <c r="C5" s="2" t="s">
        <v>87</v>
      </c>
      <c r="D5" s="5">
        <v>3.7856</v>
      </c>
      <c r="E5" s="6">
        <f>IF(AND(ISNUMBER('Проверка'!$B$5),'Исходные'!$B$22="12-01-033-01"),'Проверка'!$B$5,"")</f>
        <v>2</v>
      </c>
      <c r="F5" s="6">
        <f>IF(ISNUMBER(E5),D5*E5,"")</f>
        <v>7.5712</v>
      </c>
    </row>
    <row r="6" ht="75" customHeight="1" spans="1:6" x14ac:dyDescent="0.25">
      <c r="A6" s="2" t="s">
        <v>88</v>
      </c>
      <c r="B6" s="2" t="s">
        <v>89</v>
      </c>
      <c r="C6" s="2" t="s">
        <v>90</v>
      </c>
      <c r="D6" s="5">
        <v>0.0005</v>
      </c>
      <c r="E6" s="6">
        <f>IF(AND(ISNUMBER('Проверка'!$B$5),'Исходные'!$B$22="12-01-033-01"),'Проверка'!$B$5,"")</f>
        <v>2</v>
      </c>
      <c r="F6" s="6">
        <f>IF(ISNUMBER(E6),D6*E6,"")</f>
        <v>0.001</v>
      </c>
    </row>
    <row r="7" ht="75" customHeight="1" spans="1:6" x14ac:dyDescent="0.25">
      <c r="A7" s="2" t="s">
        <v>91</v>
      </c>
      <c r="B7" s="2" t="s">
        <v>92</v>
      </c>
      <c r="C7" s="2" t="s">
        <v>90</v>
      </c>
      <c r="D7" s="5">
        <v>0.0015</v>
      </c>
      <c r="E7" s="6">
        <f>IF(AND(ISNUMBER('Проверка'!$B$5),'Исходные'!$B$22="12-01-033-01"),'Проверка'!$B$5,"")</f>
        <v>2</v>
      </c>
      <c r="F7" s="6">
        <f>IF(ISNUMBER(E7),D7*E7,"")</f>
        <v>0.003</v>
      </c>
    </row>
    <row r="9" ht="48" customHeight="1" spans="1:6" x14ac:dyDescent="0.25">
      <c r="A9" s="2" t="s">
        <v>11</v>
      </c>
      <c r="B9" s="2" t="s">
        <v>93</v>
      </c>
      <c r="C9" s="2" t="s">
        <v>90</v>
      </c>
      <c r="D9" s="2" t="s">
        <v>11</v>
      </c>
      <c r="E9" s="2" t="s">
        <v>11</v>
      </c>
      <c r="F9" s="6">
        <f>IF(AND(ISNUMBER('Исходные'!B21),'Исходные'!B21&gt;0),'Исходные'!B21,"")</f>
        <v>1.4</v>
      </c>
    </row>
    <row r="11" ht="48" customHeight="1" spans="1:6" x14ac:dyDescent="0.25">
      <c r="A11" s="2" t="s">
        <v>94</v>
      </c>
      <c r="B11" s="2"/>
      <c r="C11" s="2"/>
      <c r="D11" s="2"/>
      <c r="E11" s="2"/>
      <c r="F11" s="2"/>
    </row>
    <row r="12" ht="48" customHeight="1" spans="1:6" x14ac:dyDescent="0.25">
      <c r="A12" s="2" t="s">
        <v>95</v>
      </c>
      <c r="B12" s="2"/>
      <c r="C12" s="2"/>
      <c r="D12" s="2"/>
      <c r="E12" s="2"/>
      <c r="F12" s="2"/>
    </row>
  </sheetData>
  <mergeCells count="4">
    <mergeCell ref="A1:F1"/>
    <mergeCell ref="A2:F2"/>
    <mergeCell ref="A11:F11"/>
    <mergeCell ref="A12:F1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4" customWidth="1"/>
    <col min="2" max="2" width="42" customWidth="1"/>
    <col min="3" max="3" width="84" customWidth="1"/>
  </cols>
  <sheetData>
    <row r="1" ht="30" customHeight="1" spans="1:3" x14ac:dyDescent="0.25">
      <c r="A1" s="1" t="s">
        <v>96</v>
      </c>
      <c r="B1" s="1"/>
      <c r="C1" s="1"/>
    </row>
    <row r="2" ht="42" customHeight="1" spans="1:3" x14ac:dyDescent="0.25">
      <c r="A2" s="2" t="s">
        <v>97</v>
      </c>
      <c r="B2" s="2"/>
      <c r="C2" s="2"/>
    </row>
    <row r="4" ht="30" customHeight="1" spans="1:3" x14ac:dyDescent="0.25">
      <c r="A4" s="3" t="s">
        <v>98</v>
      </c>
      <c r="B4" s="3" t="s">
        <v>99</v>
      </c>
      <c r="C4" s="3" t="s">
        <v>100</v>
      </c>
    </row>
    <row r="5" ht="48" customHeight="1" spans="1:3" x14ac:dyDescent="0.25">
      <c r="A5" s="2" t="s">
        <v>83</v>
      </c>
      <c r="B5" s="6">
        <f>IF(AND(ISNUMBER('Исходные'!B20),'Исходные'!B20&gt;0),'Исходные'!B20/B6,"")</f>
        <v>2</v>
      </c>
      <c r="C5" s="2" t="s">
        <v>101</v>
      </c>
    </row>
    <row r="6" ht="48" customHeight="1" spans="1:3" x14ac:dyDescent="0.25">
      <c r="A6" s="2" t="s">
        <v>102</v>
      </c>
      <c r="B6" s="2">
        <v>100</v>
      </c>
      <c r="C6" s="2" t="s">
        <v>103</v>
      </c>
    </row>
    <row r="7" ht="48" customHeight="1" spans="1:3" x14ac:dyDescent="0.25">
      <c r="A7" s="2" t="s">
        <v>104</v>
      </c>
      <c r="B7" s="6" t="str">
        <f>IF(AND(ISNUMBER('Исходные'!B20),'Исходные'!B20&gt;0),"Площадь задана","Уточнить площадь")</f>
        <v>Площадь задана</v>
      </c>
      <c r="C7" s="2" t="s">
        <v>105</v>
      </c>
    </row>
    <row r="8" ht="48" customHeight="1" spans="1:3" x14ac:dyDescent="0.25">
      <c r="A8" s="2" t="s">
        <v>106</v>
      </c>
      <c r="B8" s="6" t="str">
        <f>IF(AND(ISNUMBER('Исходные'!B21),'Исходные'!B21&gt;0),"Масса задана","Уточнить проектный материал")</f>
        <v>Масса задана</v>
      </c>
      <c r="C8" s="2" t="s">
        <v>107</v>
      </c>
    </row>
    <row r="9" ht="48" customHeight="1" spans="1:3" x14ac:dyDescent="0.25">
      <c r="A9" s="2" t="s">
        <v>108</v>
      </c>
      <c r="B9" s="6" t="str">
        <f>IF('Исходные'!B22="12-01-033-01","Проверить состав и ресурсы","Ресурсы примера не применять")</f>
        <v>Проверить состав и ресурсы</v>
      </c>
      <c r="C9" s="2" t="s">
        <v>109</v>
      </c>
    </row>
    <row r="10" ht="48" customHeight="1" spans="1:3" x14ac:dyDescent="0.25">
      <c r="A10" s="2" t="s">
        <v>110</v>
      </c>
      <c r="B10" s="6">
        <f>IF(ISNUMBER('Ресурсы'!E5),SUM('Ресурсы'!F6,'Ресурсы'!F7),"")</f>
        <v>0.004</v>
      </c>
      <c r="C10" s="2" t="s">
        <v>111</v>
      </c>
    </row>
    <row r="11" ht="48" customHeight="1" spans="1:3" x14ac:dyDescent="0.25">
      <c r="A11" s="2" t="s">
        <v>112</v>
      </c>
      <c r="B11" s="2" t="s">
        <v>113</v>
      </c>
      <c r="C11" s="2" t="s">
        <v>114</v>
      </c>
    </row>
    <row r="12" ht="48" customHeight="1" spans="1:3" x14ac:dyDescent="0.25">
      <c r="A12" s="2" t="s">
        <v>115</v>
      </c>
      <c r="B12" s="2" t="s">
        <v>113</v>
      </c>
      <c r="C12" s="2" t="s">
        <v>116</v>
      </c>
    </row>
    <row r="13" ht="48" customHeight="1" spans="1:3" x14ac:dyDescent="0.25">
      <c r="A13" s="2" t="s">
        <v>117</v>
      </c>
      <c r="B13" s="2" t="s">
        <v>113</v>
      </c>
      <c r="C13" s="2" t="s">
        <v>118</v>
      </c>
    </row>
  </sheetData>
  <mergeCells count="2">
    <mergeCell ref="A1:C1"/>
    <mergeCell ref="A2:C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15" customWidth="1"/>
  </cols>
  <sheetData>
    <row r="1" ht="30" customHeight="1" spans="1:2" x14ac:dyDescent="0.25">
      <c r="A1" s="1" t="s">
        <v>119</v>
      </c>
      <c r="B1" s="1"/>
    </row>
    <row r="2" ht="42" customHeight="1" spans="1:2" x14ac:dyDescent="0.25">
      <c r="A2" s="2" t="s">
        <v>120</v>
      </c>
      <c r="B2" s="2"/>
    </row>
    <row r="4" ht="30" customHeight="1" spans="1:2" x14ac:dyDescent="0.25">
      <c r="A4" s="3" t="s">
        <v>121</v>
      </c>
      <c r="B4" s="3" t="s">
        <v>122</v>
      </c>
    </row>
    <row r="5" ht="60" customHeight="1" spans="1:2" x14ac:dyDescent="0.25">
      <c r="A5" s="2" t="s">
        <v>123</v>
      </c>
      <c r="B5" s="2" t="s">
        <v>124</v>
      </c>
    </row>
    <row r="6" ht="60" customHeight="1" spans="1:2" x14ac:dyDescent="0.25">
      <c r="A6" s="2" t="s">
        <v>125</v>
      </c>
      <c r="B6" s="2" t="s">
        <v>126</v>
      </c>
    </row>
    <row r="7" ht="60" customHeight="1" spans="1:2" x14ac:dyDescent="0.25">
      <c r="A7" s="2" t="s">
        <v>127</v>
      </c>
      <c r="B7" s="2" t="s">
        <v>128</v>
      </c>
    </row>
    <row r="8" ht="60" customHeight="1" spans="1:2" x14ac:dyDescent="0.25">
      <c r="A8" s="2" t="s">
        <v>129</v>
      </c>
      <c r="B8" s="2" t="s">
        <v>130</v>
      </c>
    </row>
    <row r="9" ht="60" customHeight="1" spans="1:2" x14ac:dyDescent="0.25">
      <c r="A9" s="2" t="s">
        <v>131</v>
      </c>
      <c r="B9" s="2" t="s">
        <v>132</v>
      </c>
    </row>
    <row r="10" ht="60" customHeight="1" spans="1:2" x14ac:dyDescent="0.25">
      <c r="A10" s="2" t="s">
        <v>133</v>
      </c>
      <c r="B10" s="2" t="s">
        <v>134</v>
      </c>
    </row>
    <row r="11" ht="60" customHeight="1" spans="1:2" x14ac:dyDescent="0.25">
      <c r="A11" s="2" t="s">
        <v>135</v>
      </c>
      <c r="B11" s="2" t="s">
        <v>136</v>
      </c>
    </row>
    <row r="12" ht="60" customHeight="1" spans="1:2" x14ac:dyDescent="0.25">
      <c r="A12" s="2" t="s">
        <v>137</v>
      </c>
      <c r="B12" s="2" t="s">
        <v>138</v>
      </c>
    </row>
    <row r="13" ht="60" customHeight="1" spans="1:2" x14ac:dyDescent="0.25">
      <c r="A13" s="2" t="s">
        <v>139</v>
      </c>
      <c r="B13" s="2" t="s">
        <v>140</v>
      </c>
    </row>
    <row r="14" ht="60" customHeight="1" spans="1:2" x14ac:dyDescent="0.25">
      <c r="A14" s="2" t="s">
        <v>141</v>
      </c>
      <c r="B14" s="2" t="s">
        <v>142</v>
      </c>
    </row>
    <row r="15" ht="60" customHeight="1" spans="1:2" x14ac:dyDescent="0.25">
      <c r="A15" s="2" t="s">
        <v>143</v>
      </c>
      <c r="B15" s="2" t="s">
        <v>144</v>
      </c>
    </row>
  </sheetData>
  <mergeCells count="2">
    <mergeCell ref="A1:B1"/>
    <mergeCell ref="A2:B2"/>
  </mergeCells>
  <pageMargins left="0.25" right="0.25" top="0.4" bottom="0.4" header="0.2" footer="0.2"/>
  <pageSetup paperSize="9" orientation="landscape" horizontalDpi="4294967295" verticalDpi="4294967295" scale="100" fitToWidth="1" fitToHeight="0"/>
  <headerFooter>
    <oddFooter>&amp;LСметрикс, проверка позиции профлиста&amp;RСтраница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</vt:lpstr>
      <vt:lpstr>Выбор</vt:lpstr>
      <vt:lpstr>Ресурсы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2026-10-05T15:03:17Z</dcterms:modified>
</cp:coreProperties>
</file>