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ыбор нормы" state="visible" r:id="rId4"/>
    <sheet sheetId="2" name="Учебный расчёт" state="visible" r:id="rId5"/>
    <sheet sheetId="3" name="Проверка ВОР" state="visible" r:id="rId6"/>
  </sheets>
  <definedNames>
    <definedName name="_xlnm.Print_Area" localSheetId="0">'Выбор нормы'!$A1:$H17</definedName>
    <definedName name="_xlnm.Print_Titles" localSheetId="0">'Выбор нормы'!$6:$6</definedName>
    <definedName name="_xlnm.Print_Area" localSheetId="1">'Учебный расчёт'!$A1:$D33</definedName>
    <definedName name="_xlnm.Print_Area" localSheetId="2">'Проверка ВОР'!$A1:$C21</definedName>
  </definedNames>
  <calcPr calcId="171027" fullCalcOnLoad="1"/>
</workbook>
</file>

<file path=xl/sharedStrings.xml><?xml version="1.0" encoding="utf-8"?>
<sst xmlns="http://schemas.openxmlformats.org/spreadsheetml/2006/main" count="206" uniqueCount="156">
  <si>
    <t>Подвесные потолки: выбор нормы</t>
  </si>
  <si>
    <t>База</t>
  </si>
  <si>
    <t>ФСНБ-2022</t>
  </si>
  <si>
    <t>Проверено</t>
  </si>
  <si>
    <t>Редакция импорта</t>
  </si>
  <si>
    <t>Точное дополнение не установлено. Перед применением сверить исходную норму выбранной редакции.</t>
  </si>
  <si>
    <t>Условие</t>
  </si>
  <si>
    <t>Шифр</t>
  </si>
  <si>
    <t>Название нормы</t>
  </si>
  <si>
    <t>Измеритель</t>
  </si>
  <si>
    <t>Включённые работы</t>
  </si>
  <si>
    <t>Отдельная проверка</t>
  </si>
  <si>
    <t>Источник</t>
  </si>
  <si>
    <t>Новый плитно-ячеистый потолок</t>
  </si>
  <si>
    <t>ГЭСН ФСНБ-2022</t>
  </si>
  <si>
    <t>15-01-047-15</t>
  </si>
  <si>
    <t>Устройство потолков: плитно-ячеистых по каркасу из оцинкованного профиля</t>
  </si>
  <si>
    <t>100 м2</t>
  </si>
  <si>
    <t>Установка элементов крепления. Сборка и установка каркасов. Облицовка плитами потолков.</t>
  </si>
  <si>
    <t>Панели и комплектующие: сверить технологическую группу 15.10.002</t>
  </si>
  <si>
    <t>Карточка</t>
  </si>
  <si>
    <t>Плиты по готовому каркасу</t>
  </si>
  <si>
    <t>15-01-047-17</t>
  </si>
  <si>
    <t>Устройство подвесных потолков из декоративно-акустических плит по готовому каркасу с установкой направляющих и деталей крепления</t>
  </si>
  <si>
    <t>Разметка потолка. Крепление подвесок к несущему элементу. Установка деталей крепления. Выверка установленного каркаса. Установка плит с подрезкой по месту.</t>
  </si>
  <si>
    <t>Готовый каркас не исключает подвески, крепления и выверку</t>
  </si>
  <si>
    <t>Локальная смена акустических плит</t>
  </si>
  <si>
    <t>ГЭСНр ФСНБ-2022</t>
  </si>
  <si>
    <t>54-01-016-01</t>
  </si>
  <si>
    <t>Смена акустических плит в подвесных потолках отдельными местами</t>
  </si>
  <si>
    <t>м2</t>
  </si>
  <si>
    <t>Разборка и установка поперечных профилей металлического каркаса. Разборка и установка плит с элементами крепления на металлическом каркасе.</t>
  </si>
  <si>
    <t>Измеритель м²; не делить площадь на 100</t>
  </si>
  <si>
    <t>Замена с разборкой и сборкой каркаса</t>
  </si>
  <si>
    <t>63-03-008-03</t>
  </si>
  <si>
    <t>Замена элементов облицовки потолков: плит растровых потолков с заменой каркаса</t>
  </si>
  <si>
    <t>Демонтаж плит. Разборка каркаса. Демонтаж элементов крепления. Установка ранее демонтированных элементов крепления. Сборка и установка ранее демонтированного каркаса. Облицовка плитами потолков.</t>
  </si>
  <si>
    <t>В составе используются ранее демонтированные элементы; проверить проектное решение</t>
  </si>
  <si>
    <t>Разборка плит вместе с каркасом</t>
  </si>
  <si>
    <t>63-03-009-01</t>
  </si>
  <si>
    <t>Разборка элементов облицовки потолков с разборкой каркаса: плит растровых</t>
  </si>
  <si>
    <t>Демонтаж плит. Разборка каркаса. Демонтаж элементов крепления.</t>
  </si>
  <si>
    <t>Не повторять демонтаж, включённый в комплексную замену</t>
  </si>
  <si>
    <t>Реечный алюминиевый потолок</t>
  </si>
  <si>
    <t>15-01-047-16</t>
  </si>
  <si>
    <t>Устройство потолков: реечных алюминиевых</t>
  </si>
  <si>
    <t>Сборка и установка каркасов. Облицовка каркаса рейками. Установка декоративного уголка.</t>
  </si>
  <si>
    <t>Конструкция из реек, а не плит</t>
  </si>
  <si>
    <t>Полускрытая система без относа</t>
  </si>
  <si>
    <t>15-01-053-01</t>
  </si>
  <si>
    <t>Устройство подвесных звукопоглощающих потолков в полускрытой подвесной системе: без относа</t>
  </si>
  <si>
    <t>Разметка уровня подвесного потолка. Крепление пристенного профиля. Крепление панелей.</t>
  </si>
  <si>
    <t>Сверить систему и отсутствие относа</t>
  </si>
  <si>
    <t>Полускрытая система с относом до 15 см</t>
  </si>
  <si>
    <t>15-01-053-02</t>
  </si>
  <si>
    <t>Устройство подвесных звукопоглощающих потолков в полускрытой подвесной системе: с относом до 15 см</t>
  </si>
  <si>
    <t>Разметка уровня подвесного потолка. Крепление пристенного профиля. Крепление к потолку подвесов. Крепление к подвесам основных направляющих. Крепление к основным направляющим поперечных профилей. Выравнивание по уровню каркаса в одной плоскости. Укладка панелей.</t>
  </si>
  <si>
    <t>Сверить относ и подвесную систему</t>
  </si>
  <si>
    <t>Решётчатый потолок</t>
  </si>
  <si>
    <t>15-01-055-01</t>
  </si>
  <si>
    <t>Установка подвесного решетчатого (растрового) потолка</t>
  </si>
  <si>
    <t>Разметка и сверление отверстий в стенах и потолке. Резка и монтаж несущих конструкций. Сборка и монтаж секций подвесного решетчатого (растрового) потолка.</t>
  </si>
  <si>
    <t>Секции решётки, а не заполнение плитами</t>
  </si>
  <si>
    <t>Источник данных</t>
  </si>
  <si>
    <t>Карточки локальной базы Сметрикс, проверка 05.10.2026. Официальную редакцию норм для объекта сверяют отдельно.</t>
  </si>
  <si>
    <t>Потолок площадью 240 м²: объём и базисные затраты</t>
  </si>
  <si>
    <t>Объект</t>
  </si>
  <si>
    <t>Новый офисный потолок</t>
  </si>
  <si>
    <t>Работа</t>
  </si>
  <si>
    <t>База для выбора нормы</t>
  </si>
  <si>
    <t>База для денежного примера</t>
  </si>
  <si>
    <t>ФЕР ФСНБ-2020</t>
  </si>
  <si>
    <t>Уровень цен</t>
  </si>
  <si>
    <t>Базисный, 2001 г.</t>
  </si>
  <si>
    <t>Условия примера</t>
  </si>
  <si>
    <t>Коэффициент 1. Без текущих цен, НР, СП, непредвиденных затрат и НДС.</t>
  </si>
  <si>
    <t>Показатель</t>
  </si>
  <si>
    <t>Значение</t>
  </si>
  <si>
    <t>Единица</t>
  </si>
  <si>
    <t>Основание или пояснение</t>
  </si>
  <si>
    <t>Площадь потолка</t>
  </si>
  <si>
    <t>м²</t>
  </si>
  <si>
    <t>Исходная площадь из учебной ВОР. Жёлтая ячейка допускает ввод другой площади.</t>
  </si>
  <si>
    <t>Площадь на один измеритель нормы</t>
  </si>
  <si>
    <t>ГЭСН и ФЕР 15-01-047-15: измеритель 100 м²</t>
  </si>
  <si>
    <t>Количество в сметной позиции</t>
  </si>
  <si>
    <t>ед.</t>
  </si>
  <si>
    <t>Площадь / площадь на один измеритель</t>
  </si>
  <si>
    <t>Показатель на 100 м² по ФЕР-2020</t>
  </si>
  <si>
    <t>Исходное значение</t>
  </si>
  <si>
    <t>Оплата труда рабочих</t>
  </si>
  <si>
    <t>руб.</t>
  </si>
  <si>
    <t>Карточка ФЕР 15-01-047-15</t>
  </si>
  <si>
    <t>Эксплуатация машин</t>
  </si>
  <si>
    <t>Включает оплату труда машинистов</t>
  </si>
  <si>
    <t>Материалы</t>
  </si>
  <si>
    <t>Комплект и расход относятся к ФЕР-2020</t>
  </si>
  <si>
    <t>Прямые затраты</t>
  </si>
  <si>
    <t>Источник: базисная стоимость ФЕР, не цена текущего периода</t>
  </si>
  <si>
    <t>Оплата труда машинистов</t>
  </si>
  <si>
    <t>Уже входит в строку эксплуатации машин</t>
  </si>
  <si>
    <t>Панели потолочные с комплектующими</t>
  </si>
  <si>
    <t>Расход из ФЕР-2020. Не переносится в ГЭСН-2022</t>
  </si>
  <si>
    <t>Показатель по позиции</t>
  </si>
  <si>
    <t>Расчёт</t>
  </si>
  <si>
    <t>Формула или граница расчёта</t>
  </si>
  <si>
    <t>ОЗП на измеритель × количество</t>
  </si>
  <si>
    <t>ЭМ на измеритель × количество</t>
  </si>
  <si>
    <t>МАТ на измеритель × количество</t>
  </si>
  <si>
    <t>Прямые затраты по позиции</t>
  </si>
  <si>
    <t>ПЗ на измеритель × количество</t>
  </si>
  <si>
    <t>Контроль суммы частей</t>
  </si>
  <si>
    <t>ОЗП + ЭМ + МАТ</t>
  </si>
  <si>
    <t>Разница контрольной суммы и ПЗ</t>
  </si>
  <si>
    <t>Нулевая разница подтверждает арифметику этого фрагмента</t>
  </si>
  <si>
    <t>Оплата труда машинистов, внутри ЭМ</t>
  </si>
  <si>
    <t>Не прибавлять повторно к прямым затратам</t>
  </si>
  <si>
    <t>Расход комплекта по ФЕР-2020</t>
  </si>
  <si>
    <t>Расход ресурса не заменяет площадь работы</t>
  </si>
  <si>
    <t>Материалы ГЭСН-2022</t>
  </si>
  <si>
    <t>Расход технологической группы не установлен; проверить исходную норму и спецификацию.</t>
  </si>
  <si>
    <t>Составил</t>
  </si>
  <si>
    <t>Проверил</t>
  </si>
  <si>
    <t>Исходные данные для подбора потолочной нормы</t>
  </si>
  <si>
    <t>Жёлтые поля заполняют по документации объекта.</t>
  </si>
  <si>
    <t>Что указать</t>
  </si>
  <si>
    <t>Данные объекта</t>
  </si>
  <si>
    <t>Что проверить</t>
  </si>
  <si>
    <t>Тип потолка</t>
  </si>
  <si>
    <t>Плиты, рейки, решётка, полускрытая система или другая конструкция</t>
  </si>
  <si>
    <t>Материал каркаса</t>
  </si>
  <si>
    <t>Материал и конструкция по проекту; торгового названия плит недостаточно</t>
  </si>
  <si>
    <t>Состояние каркаса</t>
  </si>
  <si>
    <t>Новый, готовый, частично разбираемый или демонтируемый</t>
  </si>
  <si>
    <t>Вид работы</t>
  </si>
  <si>
    <t>Монтаж, локальная смена плит, комплексная замена или разборка</t>
  </si>
  <si>
    <t>Площадь работы, м²</t>
  </si>
  <si>
    <t>Площадь по документации. Расход материалов в эту графу не переносится</t>
  </si>
  <si>
    <t>Измеритель и объём позиции</t>
  </si>
  <si>
    <t>100 м² или м² по выбранной норме; проверить перевод площади</t>
  </si>
  <si>
    <t>Комплект материалов</t>
  </si>
  <si>
    <t>Плиты, профили, подвесы, крепления: спецификация и расход по исходной норме</t>
  </si>
  <si>
    <t>Повторный учёт работ</t>
  </si>
  <si>
    <t>Сборка каркаса и демонтаж не продублированы на том же объёме</t>
  </si>
  <si>
    <t>Светильники и электрические сети</t>
  </si>
  <si>
    <t>Отдельные строки с количеством светильников и длинами трасс</t>
  </si>
  <si>
    <t>Высота и другие условия работ</t>
  </si>
  <si>
    <t>Подтвердить условия и основание поправок; автоматических коэффициентов в файле нет</t>
  </si>
  <si>
    <t>База и редакция</t>
  </si>
  <si>
    <t>Сверить исходную норму принятой редакции. Дополнение локального импорта не установлено</t>
  </si>
  <si>
    <t>Метод, регион и период цен</t>
  </si>
  <si>
    <t>Определить для денежного расчёта по объекту</t>
  </si>
  <si>
    <t>Источник исходных данных</t>
  </si>
  <si>
    <t>Документ, лист или раздел, дата. Площадь должна быть подготовлена до подбора</t>
  </si>
  <si>
    <t>Проверил:</t>
  </si>
  <si>
    <t>Дата проверки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</si>
</sst>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###"/>
  </numFmts>
  <fonts count="5" x14ac:knownFonts="1">
    <font>
      <color theme="1"/>
      <family val="2"/>
      <scheme val="minor"/>
      <sz val="11"/>
      <name val="Calibri"/>
    </font>
    <font>
      <b/>
      <color rgb="543B31"/>
      <sz val="14"/>
      <name val="Arial"/>
    </font>
    <font>
      <color rgb="292521"/>
      <sz val="10"/>
      <name val="Arial"/>
    </font>
    <font>
      <b/>
      <color rgb="FFFFFF"/>
      <sz val="10"/>
      <name val="Arial"/>
    </font>
    <font>
      <b/>
      <color rgb="543B31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543B31"/>
      </patternFill>
    </fill>
    <fill>
      <patternFill patternType="solid">
        <fgColor rgb="FFF5D8"/>
      </patternFill>
    </fill>
  </fills>
  <borders count="2">
    <border>
      <left/>
      <right/>
      <top/>
      <bottom/>
      <diagonal/>
    </border>
    <border>
      <left/>
      <right/>
      <top/>
      <bottom style="hair">
        <color rgb="E4DBD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5" fontId="0" fillId="0" borderId="0" xfId="0" applyNumberFormat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 wrapText="1"/>
    </xf>
    <xf numFmtId="4" fontId="0" fillId="0" borderId="0" xfId="0" applyNumberFormat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4" fontId="4" fillId="0" borderId="0" xfId="0" applyNumberFormat="1" applyFont="1" applyAlignment="1">
      <alignment horizontal="right" vertical="center"/>
    </xf>
    <xf numFmtId="0" fontId="0" fillId="3" borderId="0" xfId="0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spravochnik/gesn-2022/15-01-047/#15-01-047-15" TargetMode="External"/><Relationship Id="rId2" Type="http://schemas.openxmlformats.org/officeDocument/2006/relationships/hyperlink" Target="https://smetrix.ru/spravochnik/gesn-2022/15-01-047/#15-01-047-17" TargetMode="External"/><Relationship Id="rId3" Type="http://schemas.openxmlformats.org/officeDocument/2006/relationships/hyperlink" Target="https://smetrix.ru/spravochnik/gesnr-2022/54-01-016/#54-01-016-01" TargetMode="External"/><Relationship Id="rId4" Type="http://schemas.openxmlformats.org/officeDocument/2006/relationships/hyperlink" Target="https://smetrix.ru/spravochnik/gesnr-2022/63-03-008/#63-03-008-03" TargetMode="External"/><Relationship Id="rId5" Type="http://schemas.openxmlformats.org/officeDocument/2006/relationships/hyperlink" Target="https://smetrix.ru/spravochnik/gesnr-2022/63-03-009/#63-03-009-01" TargetMode="External"/><Relationship Id="rId6" Type="http://schemas.openxmlformats.org/officeDocument/2006/relationships/hyperlink" Target="https://smetrix.ru/spravochnik/gesn-2022/15-01-047/#15-01-047-16" TargetMode="External"/><Relationship Id="rId7" Type="http://schemas.openxmlformats.org/officeDocument/2006/relationships/hyperlink" Target="https://smetrix.ru/spravochnik/gesn-2022/15-01-053/#15-01-053-01" TargetMode="External"/><Relationship Id="rId8" Type="http://schemas.openxmlformats.org/officeDocument/2006/relationships/hyperlink" Target="https://smetrix.ru/spravochnik/gesn-2022/15-01-053/#15-01-053-02" TargetMode="External"/><Relationship Id="rId9" Type="http://schemas.openxmlformats.org/officeDocument/2006/relationships/hyperlink" Target="https://smetrix.ru/spravochnik/gesn-2022/15-01-055/#15-01-055-01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spravochnik/fer/15-01-047/#15-01-047-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7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2" width="22" customWidth="1"/>
    <col min="3" max="3" width="18" customWidth="1"/>
    <col min="4" max="4" width="61" customWidth="1"/>
    <col min="5" max="5" width="15" customWidth="1"/>
    <col min="6" max="6" width="63" customWidth="1"/>
    <col min="7" max="7" width="42" customWidth="1"/>
    <col min="8" max="8" width="13" customWidth="1"/>
  </cols>
  <sheetData>
    <row r="2" ht="25" customHeight="1" spans="1:1" x14ac:dyDescent="0.25">
      <c r="A2" s="1" t="s">
        <v>0</v>
      </c>
    </row>
    <row r="3" ht="28" customHeight="1" spans="1:4" x14ac:dyDescent="0.25">
      <c r="A3" s="2" t="s">
        <v>1</v>
      </c>
      <c r="B3" s="2" t="s">
        <v>2</v>
      </c>
      <c r="C3" s="2" t="s">
        <v>3</v>
      </c>
      <c r="D3" s="3">
        <v>46300</v>
      </c>
    </row>
    <row r="4" ht="32" customHeight="1" spans="1:8" x14ac:dyDescent="0.25">
      <c r="A4" s="2" t="s">
        <v>4</v>
      </c>
      <c r="B4" s="2" t="s">
        <v>5</v>
      </c>
      <c r="C4" s="2"/>
      <c r="D4" s="2"/>
      <c r="E4" s="2"/>
      <c r="F4" s="2"/>
      <c r="G4" s="2"/>
      <c r="H4" s="2"/>
    </row>
    <row r="6" ht="32" customHeight="1" spans="1:8" x14ac:dyDescent="0.25">
      <c r="A6" s="4" t="s">
        <v>6</v>
      </c>
      <c r="B6" s="4" t="s">
        <v>1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</row>
    <row r="7" ht="78" customHeight="1" spans="1:8" x14ac:dyDescent="0.25">
      <c r="A7" s="2" t="s">
        <v>13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18</v>
      </c>
      <c r="G7" s="2" t="s">
        <v>19</v>
      </c>
      <c r="H7" s="2" t="s">
        <v>20</v>
      </c>
    </row>
    <row r="8" ht="78" customHeight="1" spans="1:8" x14ac:dyDescent="0.25">
      <c r="A8" s="2" t="s">
        <v>21</v>
      </c>
      <c r="B8" s="2" t="s">
        <v>14</v>
      </c>
      <c r="C8" s="2" t="s">
        <v>22</v>
      </c>
      <c r="D8" s="2" t="s">
        <v>23</v>
      </c>
      <c r="E8" s="2" t="s">
        <v>17</v>
      </c>
      <c r="F8" s="2" t="s">
        <v>24</v>
      </c>
      <c r="G8" s="2" t="s">
        <v>25</v>
      </c>
      <c r="H8" s="2" t="s">
        <v>20</v>
      </c>
    </row>
    <row r="9" ht="78" customHeight="1" spans="1:8" x14ac:dyDescent="0.25">
      <c r="A9" s="2" t="s">
        <v>26</v>
      </c>
      <c r="B9" s="2" t="s">
        <v>27</v>
      </c>
      <c r="C9" s="2" t="s">
        <v>28</v>
      </c>
      <c r="D9" s="2" t="s">
        <v>29</v>
      </c>
      <c r="E9" s="2" t="s">
        <v>30</v>
      </c>
      <c r="F9" s="2" t="s">
        <v>31</v>
      </c>
      <c r="G9" s="2" t="s">
        <v>32</v>
      </c>
      <c r="H9" s="2" t="s">
        <v>20</v>
      </c>
    </row>
    <row r="10" ht="100" customHeight="1" spans="1:8" x14ac:dyDescent="0.25">
      <c r="A10" s="2" t="s">
        <v>33</v>
      </c>
      <c r="B10" s="2" t="s">
        <v>27</v>
      </c>
      <c r="C10" s="2" t="s">
        <v>34</v>
      </c>
      <c r="D10" s="2" t="s">
        <v>35</v>
      </c>
      <c r="E10" s="2" t="s">
        <v>17</v>
      </c>
      <c r="F10" s="2" t="s">
        <v>36</v>
      </c>
      <c r="G10" s="2" t="s">
        <v>37</v>
      </c>
      <c r="H10" s="2" t="s">
        <v>20</v>
      </c>
    </row>
    <row r="11" ht="78" customHeight="1" spans="1:8" x14ac:dyDescent="0.25">
      <c r="A11" s="2" t="s">
        <v>38</v>
      </c>
      <c r="B11" s="2" t="s">
        <v>27</v>
      </c>
      <c r="C11" s="2" t="s">
        <v>39</v>
      </c>
      <c r="D11" s="2" t="s">
        <v>40</v>
      </c>
      <c r="E11" s="2" t="s">
        <v>17</v>
      </c>
      <c r="F11" s="2" t="s">
        <v>41</v>
      </c>
      <c r="G11" s="2" t="s">
        <v>42</v>
      </c>
      <c r="H11" s="2" t="s">
        <v>20</v>
      </c>
    </row>
    <row r="12" ht="78" customHeight="1" spans="1:8" x14ac:dyDescent="0.25">
      <c r="A12" s="2" t="s">
        <v>43</v>
      </c>
      <c r="B12" s="2" t="s">
        <v>14</v>
      </c>
      <c r="C12" s="2" t="s">
        <v>44</v>
      </c>
      <c r="D12" s="2" t="s">
        <v>45</v>
      </c>
      <c r="E12" s="2" t="s">
        <v>17</v>
      </c>
      <c r="F12" s="2" t="s">
        <v>46</v>
      </c>
      <c r="G12" s="2" t="s">
        <v>47</v>
      </c>
      <c r="H12" s="2" t="s">
        <v>20</v>
      </c>
    </row>
    <row r="13" ht="78" customHeight="1" spans="1:8" x14ac:dyDescent="0.25">
      <c r="A13" s="2" t="s">
        <v>48</v>
      </c>
      <c r="B13" s="2" t="s">
        <v>14</v>
      </c>
      <c r="C13" s="2" t="s">
        <v>49</v>
      </c>
      <c r="D13" s="2" t="s">
        <v>50</v>
      </c>
      <c r="E13" s="2" t="s">
        <v>17</v>
      </c>
      <c r="F13" s="2" t="s">
        <v>51</v>
      </c>
      <c r="G13" s="2" t="s">
        <v>52</v>
      </c>
      <c r="H13" s="2" t="s">
        <v>20</v>
      </c>
    </row>
    <row r="14" ht="78" customHeight="1" spans="1:8" x14ac:dyDescent="0.25">
      <c r="A14" s="2" t="s">
        <v>53</v>
      </c>
      <c r="B14" s="2" t="s">
        <v>14</v>
      </c>
      <c r="C14" s="2" t="s">
        <v>54</v>
      </c>
      <c r="D14" s="2" t="s">
        <v>55</v>
      </c>
      <c r="E14" s="2" t="s">
        <v>17</v>
      </c>
      <c r="F14" s="2" t="s">
        <v>56</v>
      </c>
      <c r="G14" s="2" t="s">
        <v>57</v>
      </c>
      <c r="H14" s="2" t="s">
        <v>20</v>
      </c>
    </row>
    <row r="15" ht="78" customHeight="1" spans="1:8" x14ac:dyDescent="0.25">
      <c r="A15" s="2" t="s">
        <v>58</v>
      </c>
      <c r="B15" s="2" t="s">
        <v>14</v>
      </c>
      <c r="C15" s="2" t="s">
        <v>59</v>
      </c>
      <c r="D15" s="2" t="s">
        <v>60</v>
      </c>
      <c r="E15" s="2" t="s">
        <v>17</v>
      </c>
      <c r="F15" s="2" t="s">
        <v>61</v>
      </c>
      <c r="G15" s="2" t="s">
        <v>62</v>
      </c>
      <c r="H15" s="2" t="s">
        <v>20</v>
      </c>
    </row>
    <row r="17" ht="30" customHeight="1" spans="1:8" x14ac:dyDescent="0.25">
      <c r="A17" s="2" t="s">
        <v>63</v>
      </c>
      <c r="B17" s="2" t="s">
        <v>64</v>
      </c>
      <c r="C17" s="2"/>
      <c r="D17" s="2"/>
      <c r="E17" s="2"/>
      <c r="F17" s="2"/>
      <c r="G17" s="2"/>
      <c r="H17" s="2"/>
    </row>
  </sheetData>
  <autoFilter ref="A6:H15"/>
  <mergeCells count="2">
    <mergeCell ref="B4:H4"/>
    <mergeCell ref="B17:H17"/>
  </mergeCells>
  <hyperlinks>
    <hyperlink ref="H7" r:id="rId1"/>
    <hyperlink ref="H8" r:id="rId2"/>
    <hyperlink ref="H9" r:id="rId3"/>
    <hyperlink ref="H10" r:id="rId4"/>
    <hyperlink ref="H11" r:id="rId5"/>
    <hyperlink ref="H12" r:id="rId6"/>
    <hyperlink ref="H13" r:id="rId7"/>
    <hyperlink ref="H14" r:id="rId8"/>
    <hyperlink ref="H15" r:id="rId9"/>
  </hyperlink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Сметрикс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3"/>
  <sheetViews>
    <sheetView workbookViewId="0" showGridLines="0"/>
  </sheetViews>
  <sheetFormatPr defaultRowHeight="15" outlineLevelRow="0" outlineLevelCol="0" x14ac:dyDescent="55"/>
  <cols>
    <col min="1" max="1" width="59" customWidth="1"/>
    <col min="2" max="2" width="21" customWidth="1"/>
    <col min="3" max="3" width="14" customWidth="1"/>
    <col min="4" max="4" width="84" customWidth="1"/>
  </cols>
  <sheetData>
    <row r="2" ht="25" customHeight="1" spans="1:1" x14ac:dyDescent="0.25">
      <c r="A2" s="1" t="s">
        <v>65</v>
      </c>
    </row>
    <row r="3" ht="28" customHeight="1" spans="1:4" x14ac:dyDescent="0.25">
      <c r="A3" s="2" t="s">
        <v>66</v>
      </c>
      <c r="B3" s="2" t="s">
        <v>67</v>
      </c>
      <c r="C3" s="2" t="s">
        <v>3</v>
      </c>
      <c r="D3" s="3">
        <v>46300</v>
      </c>
    </row>
    <row r="4" ht="38" customHeight="1" spans="1:4" x14ac:dyDescent="0.25">
      <c r="A4" s="2" t="s">
        <v>68</v>
      </c>
      <c r="B4" s="2" t="s">
        <v>16</v>
      </c>
      <c r="C4" s="2"/>
      <c r="D4" s="2"/>
    </row>
    <row r="5" ht="28" customHeight="1" spans="1:4" x14ac:dyDescent="0.25">
      <c r="A5" s="2" t="s">
        <v>69</v>
      </c>
      <c r="B5" s="2" t="s">
        <v>14</v>
      </c>
      <c r="C5" s="2" t="s">
        <v>7</v>
      </c>
      <c r="D5" s="2" t="s">
        <v>15</v>
      </c>
    </row>
    <row r="6" ht="28" customHeight="1" spans="1:4" x14ac:dyDescent="0.25">
      <c r="A6" s="2" t="s">
        <v>70</v>
      </c>
      <c r="B6" s="2" t="s">
        <v>71</v>
      </c>
      <c r="C6" s="2" t="s">
        <v>72</v>
      </c>
      <c r="D6" s="2" t="s">
        <v>73</v>
      </c>
    </row>
    <row r="7" ht="28" customHeight="1" spans="1:4" x14ac:dyDescent="0.25">
      <c r="A7" s="2" t="s">
        <v>74</v>
      </c>
      <c r="B7" s="2" t="s">
        <v>75</v>
      </c>
      <c r="C7" s="2"/>
      <c r="D7" s="2"/>
    </row>
    <row r="9" ht="32" customHeight="1" spans="1:4" x14ac:dyDescent="0.25">
      <c r="A9" s="4" t="s">
        <v>76</v>
      </c>
      <c r="B9" s="4" t="s">
        <v>77</v>
      </c>
      <c r="C9" s="4" t="s">
        <v>78</v>
      </c>
      <c r="D9" s="4" t="s">
        <v>79</v>
      </c>
    </row>
    <row r="10" ht="28" customHeight="1" spans="1:4" x14ac:dyDescent="0.25">
      <c r="A10" s="2" t="s">
        <v>80</v>
      </c>
      <c r="B10" s="5">
        <v>240</v>
      </c>
      <c r="C10" s="2" t="s">
        <v>81</v>
      </c>
      <c r="D10" s="2" t="s">
        <v>82</v>
      </c>
    </row>
    <row r="11" ht="28" customHeight="1" spans="1:4" x14ac:dyDescent="0.25">
      <c r="A11" s="2" t="s">
        <v>83</v>
      </c>
      <c r="B11" s="6">
        <v>100</v>
      </c>
      <c r="C11" s="2" t="s">
        <v>81</v>
      </c>
      <c r="D11" s="2" t="s">
        <v>84</v>
      </c>
    </row>
    <row r="12" ht="28" customHeight="1" spans="1:4" x14ac:dyDescent="0.25">
      <c r="A12" s="2" t="s">
        <v>85</v>
      </c>
      <c r="B12" s="7">
        <f>IF(ISNUMBER(B10),B10/B11,"")</f>
        <v>2.4</v>
      </c>
      <c r="C12" s="2" t="s">
        <v>86</v>
      </c>
      <c r="D12" s="2" t="s">
        <v>87</v>
      </c>
    </row>
    <row r="14" ht="32" customHeight="1" spans="1:4" x14ac:dyDescent="0.25">
      <c r="A14" s="4" t="s">
        <v>88</v>
      </c>
      <c r="B14" s="4" t="s">
        <v>89</v>
      </c>
      <c r="C14" s="4" t="s">
        <v>78</v>
      </c>
      <c r="D14" s="4" t="s">
        <v>12</v>
      </c>
    </row>
    <row r="15" ht="28" customHeight="1" spans="1:4" x14ac:dyDescent="0.25">
      <c r="A15" s="2" t="s">
        <v>90</v>
      </c>
      <c r="B15" s="8">
        <v>963.12</v>
      </c>
      <c r="C15" s="2" t="s">
        <v>91</v>
      </c>
      <c r="D15" s="2" t="s">
        <v>92</v>
      </c>
    </row>
    <row r="16" ht="28" customHeight="1" spans="1:4" x14ac:dyDescent="0.25">
      <c r="A16" s="2" t="s">
        <v>93</v>
      </c>
      <c r="B16" s="8">
        <v>324.71</v>
      </c>
      <c r="C16" s="2" t="s">
        <v>91</v>
      </c>
      <c r="D16" s="2" t="s">
        <v>94</v>
      </c>
    </row>
    <row r="17" ht="28" customHeight="1" spans="1:4" x14ac:dyDescent="0.25">
      <c r="A17" s="2" t="s">
        <v>95</v>
      </c>
      <c r="B17" s="8">
        <v>5335.4</v>
      </c>
      <c r="C17" s="2" t="s">
        <v>91</v>
      </c>
      <c r="D17" s="2" t="s">
        <v>96</v>
      </c>
    </row>
    <row r="18" ht="28" customHeight="1" spans="1:4" x14ac:dyDescent="0.25">
      <c r="A18" s="2" t="s">
        <v>97</v>
      </c>
      <c r="B18" s="8">
        <v>6623.23</v>
      </c>
      <c r="C18" s="2" t="s">
        <v>91</v>
      </c>
      <c r="D18" s="2" t="s">
        <v>98</v>
      </c>
    </row>
    <row r="19" ht="28" customHeight="1" spans="1:4" x14ac:dyDescent="0.25">
      <c r="A19" s="2" t="s">
        <v>99</v>
      </c>
      <c r="B19" s="8">
        <v>63.39</v>
      </c>
      <c r="C19" s="2" t="s">
        <v>91</v>
      </c>
      <c r="D19" s="2" t="s">
        <v>100</v>
      </c>
    </row>
    <row r="20" ht="28" customHeight="1" spans="1:4" x14ac:dyDescent="0.25">
      <c r="A20" s="2" t="s">
        <v>101</v>
      </c>
      <c r="B20" s="6">
        <v>103</v>
      </c>
      <c r="C20" s="2" t="s">
        <v>81</v>
      </c>
      <c r="D20" s="2" t="s">
        <v>102</v>
      </c>
    </row>
    <row r="22" ht="32" customHeight="1" spans="1:4" x14ac:dyDescent="0.25">
      <c r="A22" s="4" t="s">
        <v>103</v>
      </c>
      <c r="B22" s="4" t="s">
        <v>104</v>
      </c>
      <c r="C22" s="4" t="s">
        <v>78</v>
      </c>
      <c r="D22" s="4" t="s">
        <v>105</v>
      </c>
    </row>
    <row r="23" ht="28" customHeight="1" spans="1:4" x14ac:dyDescent="0.25">
      <c r="A23" s="2" t="s">
        <v>90</v>
      </c>
      <c r="B23" s="9">
        <f>IF(ISNUMBER($B$12),ROUND(B15*$B$12,2),"")</f>
        <v>2311.49</v>
      </c>
      <c r="C23" s="2" t="s">
        <v>91</v>
      </c>
      <c r="D23" s="2" t="s">
        <v>106</v>
      </c>
    </row>
    <row r="24" ht="28" customHeight="1" spans="1:4" x14ac:dyDescent="0.25">
      <c r="A24" s="2" t="s">
        <v>93</v>
      </c>
      <c r="B24" s="9">
        <f>IF(ISNUMBER($B$12),ROUND(B16*$B$12,2),"")</f>
        <v>779.3</v>
      </c>
      <c r="C24" s="2" t="s">
        <v>91</v>
      </c>
      <c r="D24" s="2" t="s">
        <v>107</v>
      </c>
    </row>
    <row r="25" ht="28" customHeight="1" spans="1:4" x14ac:dyDescent="0.25">
      <c r="A25" s="2" t="s">
        <v>95</v>
      </c>
      <c r="B25" s="9">
        <f>IF(ISNUMBER($B$12),ROUND(B17*$B$12,2),"")</f>
        <v>12804.96</v>
      </c>
      <c r="C25" s="2" t="s">
        <v>91</v>
      </c>
      <c r="D25" s="2" t="s">
        <v>108</v>
      </c>
    </row>
    <row r="26" ht="28" customHeight="1" spans="1:4" x14ac:dyDescent="0.25">
      <c r="A26" s="10" t="s">
        <v>109</v>
      </c>
      <c r="B26" s="11">
        <f>IF(ISNUMBER($B$12),ROUND(B18*$B$12,2),"")</f>
        <v>15895.75</v>
      </c>
      <c r="C26" s="10" t="s">
        <v>91</v>
      </c>
      <c r="D26" s="10" t="s">
        <v>110</v>
      </c>
    </row>
    <row r="27" ht="28" customHeight="1" spans="1:4" x14ac:dyDescent="0.25">
      <c r="A27" s="2" t="s">
        <v>111</v>
      </c>
      <c r="B27" s="9">
        <f>IF(ISNUMBER($B$12),SUM(B23:B25),"")</f>
        <v>15895.75</v>
      </c>
      <c r="C27" s="2" t="s">
        <v>91</v>
      </c>
      <c r="D27" s="2" t="s">
        <v>112</v>
      </c>
    </row>
    <row r="28" ht="28" customHeight="1" spans="1:4" x14ac:dyDescent="0.25">
      <c r="A28" s="2" t="s">
        <v>113</v>
      </c>
      <c r="B28" s="9">
        <f>IF(ISNUMBER($B$12),ROUND(B27-B26,2),"")</f>
        <v>0</v>
      </c>
      <c r="C28" s="2" t="s">
        <v>91</v>
      </c>
      <c r="D28" s="2" t="s">
        <v>114</v>
      </c>
    </row>
    <row r="29" ht="28" customHeight="1" spans="1:4" x14ac:dyDescent="0.25">
      <c r="A29" s="2" t="s">
        <v>115</v>
      </c>
      <c r="B29" s="9">
        <f>IF(ISNUMBER($B$12),ROUND(B19*$B$12,2),"")</f>
        <v>152.14</v>
      </c>
      <c r="C29" s="2" t="s">
        <v>91</v>
      </c>
      <c r="D29" s="2" t="s">
        <v>116</v>
      </c>
    </row>
    <row r="30" ht="28" customHeight="1" spans="1:4" x14ac:dyDescent="0.25">
      <c r="A30" s="2" t="s">
        <v>117</v>
      </c>
      <c r="B30" s="7">
        <f>IF(ISNUMBER($B$12),B20*$B$12,"")</f>
        <v>247.2</v>
      </c>
      <c r="C30" s="2" t="s">
        <v>81</v>
      </c>
      <c r="D30" s="2" t="s">
        <v>118</v>
      </c>
    </row>
    <row r="32" ht="28" customHeight="1" spans="1:4" x14ac:dyDescent="0.25">
      <c r="A32" s="2" t="s">
        <v>119</v>
      </c>
      <c r="B32" s="2" t="s">
        <v>120</v>
      </c>
      <c r="C32" s="2"/>
      <c r="D32" s="2"/>
    </row>
    <row r="33" ht="28" customHeight="1" spans="1:4" x14ac:dyDescent="0.25">
      <c r="A33" s="2" t="s">
        <v>121</v>
      </c>
      <c r="B33" s="12"/>
      <c r="C33" s="2" t="s">
        <v>122</v>
      </c>
      <c r="D33" s="12"/>
    </row>
  </sheetData>
  <mergeCells count="3">
    <mergeCell ref="B4:D4"/>
    <mergeCell ref="B7:D7"/>
    <mergeCell ref="B32:D32"/>
  </mergeCells>
  <dataValidations count="3">
    <dataValidation type="decimal" operator="greaterThanOrEqual" allowBlank="1" showErrorMessage="1" error="Укажите неотрицательное число." sqref="B10">
      <formula1>0</formula1>
    </dataValidation>
    <dataValidation sqref="B33"/>
    <dataValidation sqref="D33"/>
  </dataValidations>
  <hyperlinks>
    <hyperlink ref="D15" r:id="rId1"/>
  </hyperlinks>
  <pageMargins left="0.25" right="0.25" top="0.35" bottom="0.35" header="0.15" footer="0.15"/>
  <pageSetup paperSize="9" orientation="landscape" horizontalDpi="4294967295" verticalDpi="4294967295" scale="100" fitToWidth="1" fitToHeight="0"/>
  <headerFooter>
    <oddFooter>Сметрикс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1"/>
  <sheetViews>
    <sheetView workbookViewId="0" showGridLines="0"/>
  </sheetViews>
  <sheetFormatPr defaultRowHeight="15" outlineLevelRow="0" outlineLevelCol="0" x14ac:dyDescent="55"/>
  <cols>
    <col min="1" max="1" width="49" customWidth="1"/>
    <col min="2" max="2" width="55" customWidth="1"/>
    <col min="3" max="3" width="86" customWidth="1"/>
  </cols>
  <sheetData>
    <row r="2" ht="25" customHeight="1" spans="1:1" x14ac:dyDescent="0.25">
      <c r="A2" s="1" t="s">
        <v>123</v>
      </c>
    </row>
    <row r="3" ht="28" customHeight="1" spans="1:3" x14ac:dyDescent="0.25">
      <c r="A3" s="2" t="s">
        <v>66</v>
      </c>
      <c r="B3" s="12"/>
      <c r="C3" s="2" t="s">
        <v>124</v>
      </c>
    </row>
    <row r="5" ht="32" customHeight="1" spans="1:3" x14ac:dyDescent="0.25">
      <c r="A5" s="4" t="s">
        <v>125</v>
      </c>
      <c r="B5" s="4" t="s">
        <v>126</v>
      </c>
      <c r="C5" s="4" t="s">
        <v>127</v>
      </c>
    </row>
    <row r="6" ht="42" customHeight="1" spans="1:3" x14ac:dyDescent="0.25">
      <c r="A6" s="2" t="s">
        <v>128</v>
      </c>
      <c r="B6" s="12"/>
      <c r="C6" s="2" t="s">
        <v>129</v>
      </c>
    </row>
    <row r="7" ht="42" customHeight="1" spans="1:3" x14ac:dyDescent="0.25">
      <c r="A7" s="2" t="s">
        <v>130</v>
      </c>
      <c r="B7" s="12"/>
      <c r="C7" s="2" t="s">
        <v>131</v>
      </c>
    </row>
    <row r="8" ht="42" customHeight="1" spans="1:3" x14ac:dyDescent="0.25">
      <c r="A8" s="2" t="s">
        <v>132</v>
      </c>
      <c r="B8" s="12"/>
      <c r="C8" s="2" t="s">
        <v>133</v>
      </c>
    </row>
    <row r="9" ht="42" customHeight="1" spans="1:3" x14ac:dyDescent="0.25">
      <c r="A9" s="2" t="s">
        <v>134</v>
      </c>
      <c r="B9" s="12"/>
      <c r="C9" s="2" t="s">
        <v>135</v>
      </c>
    </row>
    <row r="10" ht="42" customHeight="1" spans="1:3" x14ac:dyDescent="0.25">
      <c r="A10" s="2" t="s">
        <v>136</v>
      </c>
      <c r="B10" s="12"/>
      <c r="C10" s="2" t="s">
        <v>137</v>
      </c>
    </row>
    <row r="11" ht="42" customHeight="1" spans="1:3" x14ac:dyDescent="0.25">
      <c r="A11" s="2" t="s">
        <v>138</v>
      </c>
      <c r="B11" s="12"/>
      <c r="C11" s="2" t="s">
        <v>139</v>
      </c>
    </row>
    <row r="12" ht="42" customHeight="1" spans="1:3" x14ac:dyDescent="0.25">
      <c r="A12" s="2" t="s">
        <v>140</v>
      </c>
      <c r="B12" s="12"/>
      <c r="C12" s="2" t="s">
        <v>141</v>
      </c>
    </row>
    <row r="13" ht="42" customHeight="1" spans="1:3" x14ac:dyDescent="0.25">
      <c r="A13" s="2" t="s">
        <v>142</v>
      </c>
      <c r="B13" s="12"/>
      <c r="C13" s="2" t="s">
        <v>143</v>
      </c>
    </row>
    <row r="14" ht="42" customHeight="1" spans="1:3" x14ac:dyDescent="0.25">
      <c r="A14" s="2" t="s">
        <v>144</v>
      </c>
      <c r="B14" s="12"/>
      <c r="C14" s="2" t="s">
        <v>145</v>
      </c>
    </row>
    <row r="15" ht="42" customHeight="1" spans="1:3" x14ac:dyDescent="0.25">
      <c r="A15" s="2" t="s">
        <v>146</v>
      </c>
      <c r="B15" s="12"/>
      <c r="C15" s="2" t="s">
        <v>147</v>
      </c>
    </row>
    <row r="16" ht="42" customHeight="1" spans="1:3" x14ac:dyDescent="0.25">
      <c r="A16" s="2" t="s">
        <v>148</v>
      </c>
      <c r="B16" s="12"/>
      <c r="C16" s="2" t="s">
        <v>149</v>
      </c>
    </row>
    <row r="17" ht="42" customHeight="1" spans="1:3" x14ac:dyDescent="0.25">
      <c r="A17" s="2" t="s">
        <v>150</v>
      </c>
      <c r="B17" s="12"/>
      <c r="C17" s="2" t="s">
        <v>151</v>
      </c>
    </row>
    <row r="18" ht="42" customHeight="1" spans="1:3" x14ac:dyDescent="0.25">
      <c r="A18" s="2" t="s">
        <v>152</v>
      </c>
      <c r="B18" s="12"/>
      <c r="C18" s="2" t="s">
        <v>153</v>
      </c>
    </row>
    <row r="20" ht="28" customHeight="1" spans="1:3" x14ac:dyDescent="0.25">
      <c r="A20" s="2" t="s">
        <v>121</v>
      </c>
      <c r="C20" s="2" t="s">
        <v>154</v>
      </c>
    </row>
    <row r="21" ht="28" customHeight="1" spans="1:3" x14ac:dyDescent="0.25">
      <c r="A21" s="2" t="s">
        <v>155</v>
      </c>
      <c r="B21" s="13"/>
    </row>
  </sheetData>
  <dataValidations count="14">
    <dataValidation type="decimal" operator="greaterThanOrEqual" allowBlank="1" showErrorMessage="1" error="Укажите неотрицательное число." sqref="B10">
      <formula1>0</formula1>
    </dataValidation>
    <dataValidation sqref="B11"/>
    <dataValidation sqref="B12"/>
    <dataValidation sqref="B13"/>
    <dataValidation sqref="B14"/>
    <dataValidation sqref="B15"/>
    <dataValidation sqref="B16"/>
    <dataValidation sqref="B17"/>
    <dataValidation sqref="B18"/>
    <dataValidation sqref="B3"/>
    <dataValidation sqref="B6"/>
    <dataValidation sqref="B7"/>
    <dataValidation sqref="B8"/>
    <dataValidation sqref="B9"/>
  </dataValidations>
  <pageMargins left="0.25" right="0.25" top="0.35" bottom="0.35" header="0.15" footer="0.15"/>
  <pageSetup paperSize="9" orientation="landscape" horizontalDpi="4294967295" verticalDpi="4294967295" scale="100" fitToWidth="1" fitToHeight="0"/>
  <headerFooter>
    <oddFooter>Сметрикс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Выбор нормы</vt:lpstr>
      <vt:lpstr>Учебный расчёт</vt:lpstr>
      <vt:lpstr>Проверка ВОР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