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Материалы" state="visible" r:id="rId6"/>
    <sheet sheetId="4" name="ФЕР-пример" state="visible" r:id="rId7"/>
  </sheets>
  <definedNames>
    <definedName name="_xlnm.Print_Area" localSheetId="0">'ВОР'!$A1:$K13</definedName>
    <definedName name="_xlnm.Print_Titles" localSheetId="0">'ВОР'!$1:$7</definedName>
    <definedName name="_xlnm.Print_Area" localSheetId="1">'Выбор'!$A1:$I12</definedName>
    <definedName name="_xlnm.Print_Titles" localSheetId="1">'Выбор'!$1:$7</definedName>
    <definedName name="_xlnm.Print_Area" localSheetId="2">'Материалы'!$A1:$M29</definedName>
    <definedName name="_xlnm.Print_Titles" localSheetId="2">'Материалы'!$1:$7</definedName>
    <definedName name="_xlnm.Print_Area" localSheetId="3">'ФЕР-пример'!$A1:$L17</definedName>
    <definedName name="_xlnm.Print_Titles" localSheetId="3">'ФЕР-пример'!$1:$7</definedName>
  </definedNames>
  <calcPr calcId="171027" fullCalcOnLoad="1"/>
</workbook>
</file>

<file path=xl/sharedStrings.xml><?xml version="1.0" encoding="utf-8"?>
<sst xmlns="http://schemas.openxmlformats.org/spreadsheetml/2006/main" count="234" uniqueCount="129">
  <si>
    <t>Плитка: исходные данные ведомости</t>
  </si>
  <si>
    <t>Учебный пример, числа условные. Дата: 05.10.2026.</t>
  </si>
  <si>
    <t>Основное поле стены дано без площади фриза. Площадь и длину по разным строкам не складывают.</t>
  </si>
  <si>
    <t>Объект: отделка помещений общественного здания.</t>
  </si>
  <si>
    <t>Рабочая таблица для проверки, не официальная форма локальной сметы.</t>
  </si>
  <si>
    <t>Светлые ячейки: исходные данные. Неизвестные расходы и текущие цены заполняются после проверки.</t>
  </si>
  <si>
    <t>№</t>
  </si>
  <si>
    <t>Работа</t>
  </si>
  <si>
    <t>Основание</t>
  </si>
  <si>
    <t>Материал и формат</t>
  </si>
  <si>
    <t>Вяжущее</t>
  </si>
  <si>
    <t>Фасонные элементы</t>
  </si>
  <si>
    <t>Ед. ВОР</t>
  </si>
  <si>
    <t>Объём ВОР</t>
  </si>
  <si>
    <t>Делитель</t>
  </si>
  <si>
    <t>Объём нормы</t>
  </si>
  <si>
    <t>Измеритель нормы</t>
  </si>
  <si>
    <t>Гладкая облицовка внутренних стен</t>
  </si>
  <si>
    <t>Бетон, подготовлен</t>
  </si>
  <si>
    <t>Керамическая плитка</t>
  </si>
  <si>
    <t>Клей из сухих смесей</t>
  </si>
  <si>
    <t>Без карнизных, плинтусных и угловых плиток; без плиток туалетного гарнитура</t>
  </si>
  <si>
    <t>м²</t>
  </si>
  <si>
    <t>100 м²</t>
  </si>
  <si>
    <t>Устройство покрытия пола</t>
  </si>
  <si>
    <t>Подготовленное основание</t>
  </si>
  <si>
    <t>Керамогранит 60×60 см</t>
  </si>
  <si>
    <t>Клей</t>
  </si>
  <si>
    <t>Без плинтуса в этой строке</t>
  </si>
  <si>
    <t>Установка керамического фриза</t>
  </si>
  <si>
    <t>Бетон</t>
  </si>
  <si>
    <t>Керамический фриз</t>
  </si>
  <si>
    <t>Самостоятельная линейная позиция</t>
  </si>
  <si>
    <t>м</t>
  </si>
  <si>
    <t>100 м</t>
  </si>
  <si>
    <t>Если меняется технология, пересмотрите шифр нормы. Новый формат плитки не означает автоматического коэффициента.</t>
  </si>
  <si>
    <t>Подобрал: ____________________   Проверил: ____________________   Дата: ____________________</t>
  </si>
  <si>
    <t>Плитка: проверка выбора ГЭСН</t>
  </si>
  <si>
    <t>Источники: ГЭСН сборников 15 и 11, ФСНБ-2022. Состав и ресурсы сверяют с редакцией, применяемой к объекту.</t>
  </si>
  <si>
    <t>Шифр</t>
  </si>
  <si>
    <t>База</t>
  </si>
  <si>
    <t>Полное название нормы</t>
  </si>
  <si>
    <t>Измеритель</t>
  </si>
  <si>
    <t>Основание выбора</t>
  </si>
  <si>
    <t>Состав работ</t>
  </si>
  <si>
    <t>Карточка нормы</t>
  </si>
  <si>
    <t>Редакция и проверка</t>
  </si>
  <si>
    <t>15-01-019-05</t>
  </si>
  <si>
    <t>ГЭСН ФСНБ-2022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</si>
  <si>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</si>
  <si>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Внутренняя гладкая облицовка по бетону на клее, без фасонных плиток.</t>
  </si>
  <si>
    <t xml:space="preserve">Сортировка плиток.
Облицовка поверхностей.
Приготовление клея из сухой смеси.
Перерубка плиток и подточка кромок.
Заполнение швов.
Распудривание облицованных поверхностей.
Очистка и промывка поверхности облицовки.</t>
  </si>
  <si>
    <t>ГЭСН 15-01-019-05</t>
  </si>
  <si>
    <t>ФСНБ-2022. Сверить с применяемой редакцией; проверил: __________</t>
  </si>
  <si>
    <t>11-01-047-02</t>
  </si>
  <si>
    <t>Устройство покрытий из плит керамогранитных размером: 60х60 см</t>
  </si>
  <si>
    <t>Керамогранит 60×60 см для покрытия пола.</t>
  </si>
  <si>
    <t xml:space="preserve">Приготовление клеевого раствора.
Распиловка плиток.
Очистка и огрунтовка поверхности.
Укладка керамогранитных плиток.
Калибровка швов.
Затирка швов.
Очистка поверхности.</t>
  </si>
  <si>
    <t>ГЭСН 11-01-047-02</t>
  </si>
  <si>
    <t>15-01-019-10</t>
  </si>
  <si>
    <t>Установка бордюрных и фризовых керамических плиток при облицовке стен по кирпичу и бетону: на клее из сухих смесей</t>
  </si>
  <si>
    <t>Керамический фриз по бетону на клее, длина в метрах.</t>
  </si>
  <si>
    <t xml:space="preserve">Сортировка и разборка плиток по размеру, цветам и оттенкам.
Перерубка плиток и подточка кромок.
Приготовление клея из сухой смеси вручную.
Грунтование поверхности.
Установка плиток.
Заполнение швов фуговочным составом.</t>
  </si>
  <si>
    <t>ГЭСН 15-01-019-10</t>
  </si>
  <si>
    <t>При наличии набора фасонных керамических плиток повторно проверьте таблицу 15-01-020.</t>
  </si>
  <si>
    <t>Плитка: проверка материалов ГЭСН</t>
  </si>
  <si>
    <t>Ресурсы ГЭСН ФСНБ-2022. Материалы по проекту требуют марки, расхода и цены; пустые значения не равны нулю.</t>
  </si>
  <si>
    <t>Норма</t>
  </si>
  <si>
    <t>Материал</t>
  </si>
  <si>
    <t>Учтённость</t>
  </si>
  <si>
    <t>Марка по проекту</t>
  </si>
  <si>
    <t>Ед.</t>
  </si>
  <si>
    <t>Расход на измеритель</t>
  </si>
  <si>
    <t>Количество</t>
  </si>
  <si>
    <t>Источник расхода</t>
  </si>
  <si>
    <t>Текущая цена за единицу</t>
  </si>
  <si>
    <t>Текущая стоимость</t>
  </si>
  <si>
    <t>Источник цены</t>
  </si>
  <si>
    <t>Проверка дубля / данных</t>
  </si>
  <si>
    <t>Вода</t>
  </si>
  <si>
    <t>Фиксированный ресурс</t>
  </si>
  <si>
    <t>м³</t>
  </si>
  <si>
    <t>ГЭСН 15-01-019-05, 01.7.03.01-0001</t>
  </si>
  <si>
    <t>Не добавлять второй раз; проверить соответствие проекту</t>
  </si>
  <si>
    <t>Ветошь хлопчатобумажная цветная</t>
  </si>
  <si>
    <t>кг</t>
  </si>
  <si>
    <t>ГЭСН 15-01-019-05, 01.7.20.08-0051</t>
  </si>
  <si>
    <t>Клей для облицовочных работ (сухая смесь)</t>
  </si>
  <si>
    <t>Материал по проекту</t>
  </si>
  <si>
    <t>Расход требует данных</t>
  </si>
  <si>
    <t>требует данных</t>
  </si>
  <si>
    <t>Смесь сухая для заделки швов</t>
  </si>
  <si>
    <t>Плитки рядовые</t>
  </si>
  <si>
    <t>ГЭСН 11-01-047-02, 01.7.03.01-0001</t>
  </si>
  <si>
    <t>Электроэнергия</t>
  </si>
  <si>
    <t>кВт-ч</t>
  </si>
  <si>
    <t>ГЭСН 11-01-047-02, 01.7.03.04-0001</t>
  </si>
  <si>
    <t>Смеси сухие водостойкие для затирки межплиточных швов шириной 1-6 мм (различная цветовая гамма)</t>
  </si>
  <si>
    <t>т</t>
  </si>
  <si>
    <t>ГЭСН 11-01-047-02, 04.3.02.09-0102</t>
  </si>
  <si>
    <t>Рейки деревянные</t>
  </si>
  <si>
    <t>Грунтовка</t>
  </si>
  <si>
    <t>Плиты керамогранитные 600х600 мм</t>
  </si>
  <si>
    <t>ГЭСН 15-01-019-10, 01.7.03.01-0001</t>
  </si>
  <si>
    <t>ГЭСН 15-01-019-10, 01.7.03.04-0001</t>
  </si>
  <si>
    <t>Дисперсия поливинилацетатная гомополимерная грубодисперсная пластифицированная ДБ</t>
  </si>
  <si>
    <t>ГЭСН 15-01-019-10, 01.7.07.04-0004</t>
  </si>
  <si>
    <t>ГЭСН 15-01-019-10, 01.7.20.08-0051</t>
  </si>
  <si>
    <t>Затирка (разной цветности)</t>
  </si>
  <si>
    <t>Плитки керамические глазурованные для внутренней облицовки стен</t>
  </si>
  <si>
    <t>Контроль смеси для швов пола, кг:</t>
  </si>
  <si>
    <t>Заполнение швов входит в выбранные работы. На листе нет общей суммы текущих материалов, пока марки, расходы и цены не определены.</t>
  </si>
  <si>
    <t>ФЕР: учтённые прямые затраты по трём строкам</t>
  </si>
  <si>
    <t>ФЕР ФСНБ-2020, базисный уровень 2001 г. До дооценки основных материалов. Это отдельное сравнение, не денежная оценка ГЭСН ФСНБ-2022.</t>
  </si>
  <si>
    <t>Шифр ФЕР</t>
  </si>
  <si>
    <t>Цена на измеритель, руб.</t>
  </si>
  <si>
    <t>ОЗП на измеритель, руб.</t>
  </si>
  <si>
    <t>ЭМ на измеритель, руб.</t>
  </si>
  <si>
    <t>Материалы на измеритель, руб.</t>
  </si>
  <si>
    <t>ОЗП по объёму, руб.</t>
  </si>
  <si>
    <t>ЭМ по объёму, руб.</t>
  </si>
  <si>
    <t>Материалы по объёму, руб.</t>
  </si>
  <si>
    <t>Сумма без округления, руб.</t>
  </si>
  <si>
    <t>Округлённая строка, руб.</t>
  </si>
  <si>
    <t>Учтённые прямые затраты ФЕР, базисный уровень 2001 г., до дооценки материалов</t>
  </si>
  <si>
    <t>Основные плитка и клей требуют дооценки. НР, СП, индексы, непредвиденные затраты и НДС в этот фрагмент не включены.</t>
  </si>
  <si>
    <t>ОЗП: оплата труда рабочих. ЭМ: эксплуатация машин. Оплата труда машинистов уже входит в ЭМ.</t>
  </si>
  <si>
    <t>Сумма строки считается от исходной цены ФЕР. Компоненты хранятся без округления, отдельно округлённые ОЗП, ЭМ и материалы могут дать разницу в копейку.</t>
  </si>
  <si>
    <t>Источник чисел: ФЕР 15-01-019-05, 11-01-047-02 и 15-01-019-10, ФСНБ-2020.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</si>
</sst>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#"/>
    <numFmt numFmtId="165" formatCode="0.######"/>
    <numFmt numFmtId="166" formatCode="#,##0.00000"/>
  </numFmts>
  <fonts count="5" x14ac:knownFonts="1">
    <font>
      <color theme="1"/>
      <family val="2"/>
      <scheme val="minor"/>
      <sz val="11"/>
      <name val="Calibri"/>
    </font>
    <font>
      <b/>
      <color rgb="553B31"/>
      <sz val="18"/>
      <name val="Arial"/>
    </font>
    <font>
      <color rgb="29221E"/>
      <sz val="11"/>
      <name val="Arial"/>
    </font>
    <font>
      <b/>
      <color rgb="FFFFFF"/>
      <sz val="11"/>
      <name val="Arial"/>
    </font>
    <font>
      <b/>
      <color rgb="553B31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553B31"/>
      </patternFill>
    </fill>
    <fill>
      <patternFill patternType="solid">
        <fgColor rgb="F5F1EB"/>
      </patternFill>
    </fill>
  </fills>
  <borders count="2">
    <border>
      <left/>
      <right/>
      <top/>
      <bottom/>
      <diagonal/>
    </border>
    <border>
      <left/>
      <right/>
      <top/>
      <bottom style="thin">
        <color rgb="DCD6C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spravochnik/gesn-2022/15-01-019/#15-01-019-05" TargetMode="External"/><Relationship Id="rId2" Type="http://schemas.openxmlformats.org/officeDocument/2006/relationships/hyperlink" Target="https://smetrix.ru/spravochnik/gesn-2022/11-01-047/#11-01-047-02" TargetMode="External"/><Relationship Id="rId3" Type="http://schemas.openxmlformats.org/officeDocument/2006/relationships/hyperlink" Target="https://smetrix.ru/spravochnik/gesn-2022/15-01-019/#15-01-019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workbookViewId="0" showGridLines="0" zoomScale="9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5" customWidth="1"/>
    <col min="2" max="2" width="34" customWidth="1"/>
    <col min="3" max="3" width="22" customWidth="1"/>
    <col min="4" max="4" width="26" customWidth="1"/>
    <col min="5" max="5" width="23" customWidth="1"/>
    <col min="6" max="6" width="26" customWidth="1"/>
    <col min="8" max="8" width="13" customWidth="1"/>
    <col min="9" max="9" width="12" customWidth="1"/>
    <col min="10" max="10" width="14" customWidth="1"/>
    <col min="11" max="11" width="15" customWidth="1"/>
  </cols>
  <sheetData>
    <row r="1" ht="3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8" customHeight="1" spans="1:1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24" customHeight="1" spans="1:1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4" customHeight="1" spans="1:11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ht="24" customHeight="1" spans="1:1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ht="46" customHeight="1" spans="1:11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</row>
    <row r="8" ht="94" customHeight="1" spans="1:11" x14ac:dyDescent="0.25">
      <c r="A8" s="4">
        <v>1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5">
        <v>40</v>
      </c>
      <c r="I8" s="5">
        <v>100</v>
      </c>
      <c r="J8" s="5">
        <f>IF(OR(H8="",I8="",I8=0),"",H8/I8)</f>
        <v>0.4</v>
      </c>
      <c r="K8" s="4" t="s">
        <v>23</v>
      </c>
    </row>
    <row r="9" ht="94" customHeight="1" spans="1:11" x14ac:dyDescent="0.25">
      <c r="A9" s="4">
        <v>2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 t="s">
        <v>22</v>
      </c>
      <c r="H9" s="5">
        <v>20</v>
      </c>
      <c r="I9" s="5">
        <v>100</v>
      </c>
      <c r="J9" s="5">
        <f>IF(OR(H9="",I9="",I9=0),"",H9/I9)</f>
        <v>0.2</v>
      </c>
      <c r="K9" s="4" t="s">
        <v>23</v>
      </c>
    </row>
    <row r="10" ht="94" customHeight="1" spans="1:11" x14ac:dyDescent="0.25">
      <c r="A10" s="4">
        <v>3</v>
      </c>
      <c r="B10" s="4" t="s">
        <v>29</v>
      </c>
      <c r="C10" s="4" t="s">
        <v>30</v>
      </c>
      <c r="D10" s="4" t="s">
        <v>31</v>
      </c>
      <c r="E10" s="4" t="s">
        <v>20</v>
      </c>
      <c r="F10" s="4" t="s">
        <v>32</v>
      </c>
      <c r="G10" s="4" t="s">
        <v>33</v>
      </c>
      <c r="H10" s="5">
        <v>8</v>
      </c>
      <c r="I10" s="5">
        <v>100</v>
      </c>
      <c r="J10" s="5">
        <f>IF(OR(H10="",I10="",I10=0),"",H10/I10)</f>
        <v>0.08</v>
      </c>
      <c r="K10" s="4" t="s">
        <v>34</v>
      </c>
    </row>
    <row r="12" ht="36" customHeight="1" spans="1:11" x14ac:dyDescent="0.25">
      <c r="A12" s="6" t="s">
        <v>35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36" customHeight="1" spans="1:11" x14ac:dyDescent="0.25">
      <c r="A13" s="6" t="s">
        <v>36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autoFilter ref="A7:K10"/>
  <mergeCells count="8">
    <mergeCell ref="A1:K1"/>
    <mergeCell ref="A2:K2"/>
    <mergeCell ref="A3:K3"/>
    <mergeCell ref="A4:K4"/>
    <mergeCell ref="A5:K5"/>
    <mergeCell ref="A6:K6"/>
    <mergeCell ref="A12:K12"/>
    <mergeCell ref="A13:K13"/>
  </mergeCells>
  <dataValidations count="4">
    <dataValidation type="decimal" operator="greaterThanOrEqual" allowBlank="1" sqref="H10">
      <formula1>0</formula1>
    </dataValidation>
    <dataValidation type="decimal" operator="greaterThanOrEqual" allowBlank="1" sqref="H8:H10">
      <formula1>0</formula1>
    </dataValidation>
    <dataValidation type="decimal" operator="greaterThan" allowBlank="1" sqref="I10">
      <formula1>0</formula1>
    </dataValidation>
    <dataValidation type="decimal" operator="greaterThan" allowBlank="1" sqref="I8:I10">
      <formula1>0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 showGridLines="0" zoomScale="9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18" customWidth="1"/>
    <col min="2" max="2" width="16" customWidth="1"/>
    <col min="3" max="3" width="57" customWidth="1"/>
    <col min="4" max="5" width="13" customWidth="1"/>
    <col min="6" max="6" width="30" customWidth="1"/>
    <col min="7" max="7" width="48" customWidth="1"/>
    <col min="8" max="8" width="27" customWidth="1"/>
    <col min="9" max="9" width="29" customWidth="1"/>
  </cols>
  <sheetData>
    <row r="1" ht="36" customHeight="1" spans="1:9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8" customHeight="1" spans="1:9" x14ac:dyDescent="0.25">
      <c r="A3" s="2" t="s">
        <v>38</v>
      </c>
      <c r="B3" s="2"/>
      <c r="C3" s="2"/>
      <c r="D3" s="2"/>
      <c r="E3" s="2"/>
      <c r="F3" s="2"/>
      <c r="G3" s="2"/>
      <c r="H3" s="2"/>
      <c r="I3" s="2"/>
    </row>
    <row r="4" ht="24" customHeight="1" spans="1:9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5" ht="24" customHeight="1" spans="1:9" x14ac:dyDescent="0.25">
      <c r="A5" s="2" t="s">
        <v>4</v>
      </c>
      <c r="B5" s="2"/>
      <c r="C5" s="2"/>
      <c r="D5" s="2"/>
      <c r="E5" s="2"/>
      <c r="F5" s="2"/>
      <c r="G5" s="2"/>
      <c r="H5" s="2"/>
      <c r="I5" s="2"/>
    </row>
    <row r="6" ht="24" customHeight="1" spans="1:9" x14ac:dyDescent="0.25">
      <c r="A6" s="2" t="s">
        <v>5</v>
      </c>
      <c r="B6" s="2"/>
      <c r="C6" s="2"/>
      <c r="D6" s="2"/>
      <c r="E6" s="2"/>
      <c r="F6" s="2"/>
      <c r="G6" s="2"/>
      <c r="H6" s="2"/>
      <c r="I6" s="2"/>
    </row>
    <row r="7" ht="46" customHeight="1" spans="1:9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15</v>
      </c>
      <c r="F7" s="3" t="s">
        <v>43</v>
      </c>
      <c r="G7" s="3" t="s">
        <v>44</v>
      </c>
      <c r="H7" s="3" t="s">
        <v>45</v>
      </c>
      <c r="I7" s="3" t="s">
        <v>46</v>
      </c>
    </row>
    <row r="8" ht="162" customHeight="1" spans="1:9" x14ac:dyDescent="0.25">
      <c r="A8" s="6" t="s">
        <v>47</v>
      </c>
      <c r="B8" s="6" t="s">
        <v>48</v>
      </c>
      <c r="C8" s="6" t="s">
        <v>49</v>
      </c>
      <c r="D8" s="6" t="s">
        <v>23</v>
      </c>
      <c r="E8" s="7">
        <f>IF('ВОР'!J8="","",'ВОР'!J8)</f>
        <v>0.4</v>
      </c>
      <c r="F8" s="6" t="s">
        <v>50</v>
      </c>
      <c r="G8" s="6" t="s">
        <v>51</v>
      </c>
      <c r="H8" s="6" t="s">
        <v>52</v>
      </c>
      <c r="I8" s="6" t="s">
        <v>53</v>
      </c>
    </row>
    <row r="9" ht="162" customHeight="1" spans="1:9" x14ac:dyDescent="0.25">
      <c r="A9" s="6" t="s">
        <v>54</v>
      </c>
      <c r="B9" s="6" t="s">
        <v>48</v>
      </c>
      <c r="C9" s="6" t="s">
        <v>55</v>
      </c>
      <c r="D9" s="6" t="s">
        <v>23</v>
      </c>
      <c r="E9" s="7">
        <f>IF('ВОР'!J9="","",'ВОР'!J9)</f>
        <v>0.2</v>
      </c>
      <c r="F9" s="6" t="s">
        <v>56</v>
      </c>
      <c r="G9" s="6" t="s">
        <v>57</v>
      </c>
      <c r="H9" s="6" t="s">
        <v>58</v>
      </c>
      <c r="I9" s="6" t="s">
        <v>53</v>
      </c>
    </row>
    <row r="10" ht="162" customHeight="1" spans="1:9" x14ac:dyDescent="0.25">
      <c r="A10" s="6" t="s">
        <v>59</v>
      </c>
      <c r="B10" s="6" t="s">
        <v>48</v>
      </c>
      <c r="C10" s="6" t="s">
        <v>60</v>
      </c>
      <c r="D10" s="6" t="s">
        <v>34</v>
      </c>
      <c r="E10" s="7">
        <f>IF('ВОР'!J10="","",'ВОР'!J10)</f>
        <v>0.08</v>
      </c>
      <c r="F10" s="6" t="s">
        <v>61</v>
      </c>
      <c r="G10" s="6" t="s">
        <v>62</v>
      </c>
      <c r="H10" s="6" t="s">
        <v>63</v>
      </c>
      <c r="I10" s="6" t="s">
        <v>53</v>
      </c>
    </row>
    <row r="12" ht="36" customHeight="1" spans="1:9" x14ac:dyDescent="0.25">
      <c r="A12" s="6" t="s">
        <v>64</v>
      </c>
      <c r="B12" s="6"/>
      <c r="C12" s="6"/>
      <c r="D12" s="6"/>
      <c r="E12" s="6"/>
      <c r="F12" s="6"/>
      <c r="G12" s="6"/>
      <c r="H12" s="6"/>
      <c r="I12" s="6"/>
    </row>
  </sheetData>
  <autoFilter ref="A7:I10"/>
  <mergeCells count="7">
    <mergeCell ref="A1:I1"/>
    <mergeCell ref="A2:I2"/>
    <mergeCell ref="A3:I3"/>
    <mergeCell ref="A4:I4"/>
    <mergeCell ref="A5:I5"/>
    <mergeCell ref="A6:I6"/>
    <mergeCell ref="A12:I12"/>
  </mergeCells>
  <hyperlinks>
    <hyperlink ref="H8" r:id="rId1"/>
    <hyperlink ref="H9" r:id="rId2"/>
    <hyperlink ref="H10" r:id="rId3"/>
  </hyperlink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workbookViewId="0" showGridLines="0" zoomScale="9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17" customWidth="1"/>
    <col min="2" max="2" width="35" customWidth="1"/>
    <col min="3" max="4" width="23" customWidth="1"/>
    <col min="5" max="5" width="8" customWidth="1"/>
    <col min="6" max="6" width="14" customWidth="1"/>
    <col min="7" max="7" width="13" customWidth="1"/>
    <col min="8" max="8" width="14" customWidth="1"/>
    <col min="9" max="9" width="27" customWidth="1"/>
    <col min="10" max="10" width="14" customWidth="1"/>
    <col min="11" max="11" width="15" customWidth="1"/>
    <col min="12" max="12" width="25" customWidth="1"/>
    <col min="13" max="13" width="29" customWidth="1"/>
  </cols>
  <sheetData>
    <row r="1" ht="36" customHeight="1" spans="1:13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8" customHeight="1" spans="1:13" x14ac:dyDescent="0.25">
      <c r="A3" s="2" t="s">
        <v>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4" customHeight="1" spans="1:13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4" customHeight="1" spans="1:13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24" customHeight="1" spans="1:13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46" customHeight="1" spans="1:13" x14ac:dyDescent="0.25">
      <c r="A7" s="3" t="s">
        <v>67</v>
      </c>
      <c r="B7" s="3" t="s">
        <v>68</v>
      </c>
      <c r="C7" s="3" t="s">
        <v>69</v>
      </c>
      <c r="D7" s="3" t="s">
        <v>70</v>
      </c>
      <c r="E7" s="3" t="s">
        <v>71</v>
      </c>
      <c r="F7" s="3" t="s">
        <v>72</v>
      </c>
      <c r="G7" s="3" t="s">
        <v>15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</row>
    <row r="8" ht="70" customHeight="1" spans="1:13" x14ac:dyDescent="0.25">
      <c r="A8" s="4" t="s">
        <v>47</v>
      </c>
      <c r="B8" s="4" t="s">
        <v>79</v>
      </c>
      <c r="C8" s="4" t="s">
        <v>80</v>
      </c>
      <c r="D8" s="4"/>
      <c r="E8" s="4" t="s">
        <v>81</v>
      </c>
      <c r="F8" s="8">
        <v>0.085</v>
      </c>
      <c r="G8" s="8">
        <f>IF('ВОР'!J8="","",'ВОР'!J8)</f>
        <v>0.4</v>
      </c>
      <c r="H8" s="8">
        <f>IF(OR(F8="",G8=""),"",F8*G8)</f>
        <v>0.034</v>
      </c>
      <c r="I8" s="4" t="s">
        <v>82</v>
      </c>
      <c r="J8" s="9"/>
      <c r="K8" s="9" t="str">
        <f>IF(OR(H8="",J8=""),"",ROUND(H8*J8,2))</f>
        <v/>
      </c>
      <c r="L8" s="4"/>
      <c r="M8" s="4" t="s">
        <v>83</v>
      </c>
    </row>
    <row r="9" ht="70" customHeight="1" spans="1:13" x14ac:dyDescent="0.25">
      <c r="A9" s="4" t="s">
        <v>47</v>
      </c>
      <c r="B9" s="4" t="s">
        <v>84</v>
      </c>
      <c r="C9" s="4" t="s">
        <v>80</v>
      </c>
      <c r="D9" s="4"/>
      <c r="E9" s="4" t="s">
        <v>85</v>
      </c>
      <c r="F9" s="8">
        <v>0.5</v>
      </c>
      <c r="G9" s="8">
        <f>IF('ВОР'!J8="","",'ВОР'!J8)</f>
        <v>0.4</v>
      </c>
      <c r="H9" s="8">
        <f>IF(OR(F9="",G9=""),"",F9*G9)</f>
        <v>0.2</v>
      </c>
      <c r="I9" s="4" t="s">
        <v>86</v>
      </c>
      <c r="J9" s="9"/>
      <c r="K9" s="9" t="str">
        <f>IF(OR(H9="",J9=""),"",ROUND(H9*J9,2))</f>
        <v/>
      </c>
      <c r="L9" s="4"/>
      <c r="M9" s="4" t="s">
        <v>83</v>
      </c>
    </row>
    <row r="10" ht="70" customHeight="1" spans="1:13" x14ac:dyDescent="0.25">
      <c r="A10" s="4" t="s">
        <v>47</v>
      </c>
      <c r="B10" s="4" t="s">
        <v>87</v>
      </c>
      <c r="C10" s="4" t="s">
        <v>88</v>
      </c>
      <c r="D10" s="4"/>
      <c r="E10" s="4"/>
      <c r="F10" s="8"/>
      <c r="G10" s="8">
        <f>IF('ВОР'!J8="","",'ВОР'!J8)</f>
        <v>0.4</v>
      </c>
      <c r="H10" s="8" t="str">
        <f>IF(OR(F10="",G10=""),"",F10*G10)</f>
        <v/>
      </c>
      <c r="I10" s="4" t="s">
        <v>89</v>
      </c>
      <c r="J10" s="9"/>
      <c r="K10" s="9" t="str">
        <f>IF(OR(H10="",J10=""),"",ROUND(H10*J10,2))</f>
        <v/>
      </c>
      <c r="L10" s="4"/>
      <c r="M10" s="4" t="s">
        <v>90</v>
      </c>
    </row>
    <row r="11" ht="70" customHeight="1" spans="1:13" x14ac:dyDescent="0.25">
      <c r="A11" s="4" t="s">
        <v>47</v>
      </c>
      <c r="B11" s="4" t="s">
        <v>91</v>
      </c>
      <c r="C11" s="4" t="s">
        <v>88</v>
      </c>
      <c r="D11" s="4"/>
      <c r="E11" s="4"/>
      <c r="F11" s="8"/>
      <c r="G11" s="8">
        <f>IF('ВОР'!J8="","",'ВОР'!J8)</f>
        <v>0.4</v>
      </c>
      <c r="H11" s="8" t="str">
        <f>IF(OR(F11="",G11=""),"",F11*G11)</f>
        <v/>
      </c>
      <c r="I11" s="4" t="s">
        <v>89</v>
      </c>
      <c r="J11" s="9"/>
      <c r="K11" s="9" t="str">
        <f>IF(OR(H11="",J11=""),"",ROUND(H11*J11,2))</f>
        <v/>
      </c>
      <c r="L11" s="4"/>
      <c r="M11" s="4" t="s">
        <v>90</v>
      </c>
    </row>
    <row r="12" ht="70" customHeight="1" spans="1:13" x14ac:dyDescent="0.25">
      <c r="A12" s="4" t="s">
        <v>47</v>
      </c>
      <c r="B12" s="4" t="s">
        <v>92</v>
      </c>
      <c r="C12" s="4" t="s">
        <v>88</v>
      </c>
      <c r="D12" s="4"/>
      <c r="E12" s="4"/>
      <c r="F12" s="8"/>
      <c r="G12" s="8">
        <f>IF('ВОР'!J8="","",'ВОР'!J8)</f>
        <v>0.4</v>
      </c>
      <c r="H12" s="8" t="str">
        <f>IF(OR(F12="",G12=""),"",F12*G12)</f>
        <v/>
      </c>
      <c r="I12" s="4" t="s">
        <v>89</v>
      </c>
      <c r="J12" s="9"/>
      <c r="K12" s="9" t="str">
        <f>IF(OR(H12="",J12=""),"",ROUND(H12*J12,2))</f>
        <v/>
      </c>
      <c r="L12" s="4"/>
      <c r="M12" s="4" t="s">
        <v>90</v>
      </c>
    </row>
    <row r="13" ht="70" customHeight="1" spans="1:13" x14ac:dyDescent="0.25">
      <c r="A13" s="4" t="s">
        <v>54</v>
      </c>
      <c r="B13" s="4" t="s">
        <v>79</v>
      </c>
      <c r="C13" s="4" t="s">
        <v>80</v>
      </c>
      <c r="D13" s="4"/>
      <c r="E13" s="4" t="s">
        <v>81</v>
      </c>
      <c r="F13" s="8">
        <v>0.44</v>
      </c>
      <c r="G13" s="8">
        <f>IF('ВОР'!J9="","",'ВОР'!J9)</f>
        <v>0.2</v>
      </c>
      <c r="H13" s="8">
        <f>IF(OR(F13="",G13=""),"",F13*G13)</f>
        <v>0.08800000000000001</v>
      </c>
      <c r="I13" s="4" t="s">
        <v>93</v>
      </c>
      <c r="J13" s="9"/>
      <c r="K13" s="9" t="str">
        <f>IF(OR(H13="",J13=""),"",ROUND(H13*J13,2))</f>
        <v/>
      </c>
      <c r="L13" s="4"/>
      <c r="M13" s="4" t="s">
        <v>83</v>
      </c>
    </row>
    <row r="14" ht="70" customHeight="1" spans="1:13" x14ac:dyDescent="0.25">
      <c r="A14" s="4" t="s">
        <v>54</v>
      </c>
      <c r="B14" s="4" t="s">
        <v>94</v>
      </c>
      <c r="C14" s="4" t="s">
        <v>80</v>
      </c>
      <c r="D14" s="4"/>
      <c r="E14" s="4" t="s">
        <v>95</v>
      </c>
      <c r="F14" s="8">
        <v>0.0325</v>
      </c>
      <c r="G14" s="8">
        <f>IF('ВОР'!J9="","",'ВОР'!J9)</f>
        <v>0.2</v>
      </c>
      <c r="H14" s="8">
        <f>IF(OR(F14="",G14=""),"",F14*G14)</f>
        <v>0.006500000000000001</v>
      </c>
      <c r="I14" s="4" t="s">
        <v>96</v>
      </c>
      <c r="J14" s="9"/>
      <c r="K14" s="9" t="str">
        <f>IF(OR(H14="",J14=""),"",ROUND(H14*J14,2))</f>
        <v/>
      </c>
      <c r="L14" s="4"/>
      <c r="M14" s="4" t="s">
        <v>83</v>
      </c>
    </row>
    <row r="15" ht="70" customHeight="1" spans="1:13" x14ac:dyDescent="0.25">
      <c r="A15" s="4" t="s">
        <v>54</v>
      </c>
      <c r="B15" s="4" t="s">
        <v>97</v>
      </c>
      <c r="C15" s="4" t="s">
        <v>80</v>
      </c>
      <c r="D15" s="4"/>
      <c r="E15" s="4" t="s">
        <v>98</v>
      </c>
      <c r="F15" s="8">
        <v>0.009</v>
      </c>
      <c r="G15" s="8">
        <f>IF('ВОР'!J9="","",'ВОР'!J9)</f>
        <v>0.2</v>
      </c>
      <c r="H15" s="8">
        <f>IF(OR(F15="",G15=""),"",F15*G15)</f>
        <v>0.0018</v>
      </c>
      <c r="I15" s="4" t="s">
        <v>99</v>
      </c>
      <c r="J15" s="9"/>
      <c r="K15" s="9" t="str">
        <f>IF(OR(H15="",J15=""),"",ROUND(H15*J15,2))</f>
        <v/>
      </c>
      <c r="L15" s="4"/>
      <c r="M15" s="4" t="s">
        <v>83</v>
      </c>
    </row>
    <row r="16" ht="70" customHeight="1" spans="1:13" x14ac:dyDescent="0.25">
      <c r="A16" s="4" t="s">
        <v>54</v>
      </c>
      <c r="B16" s="4" t="s">
        <v>100</v>
      </c>
      <c r="C16" s="4" t="s">
        <v>88</v>
      </c>
      <c r="D16" s="4"/>
      <c r="E16" s="4"/>
      <c r="F16" s="8"/>
      <c r="G16" s="8">
        <f>IF('ВОР'!J9="","",'ВОР'!J9)</f>
        <v>0.2</v>
      </c>
      <c r="H16" s="8" t="str">
        <f>IF(OR(F16="",G16=""),"",F16*G16)</f>
        <v/>
      </c>
      <c r="I16" s="4" t="s">
        <v>89</v>
      </c>
      <c r="J16" s="9"/>
      <c r="K16" s="9" t="str">
        <f>IF(OR(H16="",J16=""),"",ROUND(H16*J16,2))</f>
        <v/>
      </c>
      <c r="L16" s="4"/>
      <c r="M16" s="4" t="s">
        <v>90</v>
      </c>
    </row>
    <row r="17" ht="70" customHeight="1" spans="1:13" x14ac:dyDescent="0.25">
      <c r="A17" s="4" t="s">
        <v>54</v>
      </c>
      <c r="B17" s="4" t="s">
        <v>87</v>
      </c>
      <c r="C17" s="4" t="s">
        <v>88</v>
      </c>
      <c r="D17" s="4"/>
      <c r="E17" s="4"/>
      <c r="F17" s="8"/>
      <c r="G17" s="8">
        <f>IF('ВОР'!J9="","",'ВОР'!J9)</f>
        <v>0.2</v>
      </c>
      <c r="H17" s="8" t="str">
        <f>IF(OR(F17="",G17=""),"",F17*G17)</f>
        <v/>
      </c>
      <c r="I17" s="4" t="s">
        <v>89</v>
      </c>
      <c r="J17" s="9"/>
      <c r="K17" s="9" t="str">
        <f>IF(OR(H17="",J17=""),"",ROUND(H17*J17,2))</f>
        <v/>
      </c>
      <c r="L17" s="4"/>
      <c r="M17" s="4" t="s">
        <v>90</v>
      </c>
    </row>
    <row r="18" ht="70" customHeight="1" spans="1:13" x14ac:dyDescent="0.25">
      <c r="A18" s="4" t="s">
        <v>54</v>
      </c>
      <c r="B18" s="4" t="s">
        <v>101</v>
      </c>
      <c r="C18" s="4" t="s">
        <v>88</v>
      </c>
      <c r="D18" s="4"/>
      <c r="E18" s="4"/>
      <c r="F18" s="8"/>
      <c r="G18" s="8">
        <f>IF('ВОР'!J9="","",'ВОР'!J9)</f>
        <v>0.2</v>
      </c>
      <c r="H18" s="8" t="str">
        <f>IF(OR(F18="",G18=""),"",F18*G18)</f>
        <v/>
      </c>
      <c r="I18" s="4" t="s">
        <v>89</v>
      </c>
      <c r="J18" s="9"/>
      <c r="K18" s="9" t="str">
        <f>IF(OR(H18="",J18=""),"",ROUND(H18*J18,2))</f>
        <v/>
      </c>
      <c r="L18" s="4"/>
      <c r="M18" s="4" t="s">
        <v>90</v>
      </c>
    </row>
    <row r="19" ht="70" customHeight="1" spans="1:13" x14ac:dyDescent="0.25">
      <c r="A19" s="4" t="s">
        <v>54</v>
      </c>
      <c r="B19" s="4" t="s">
        <v>102</v>
      </c>
      <c r="C19" s="4" t="s">
        <v>88</v>
      </c>
      <c r="D19" s="4"/>
      <c r="E19" s="4"/>
      <c r="F19" s="8"/>
      <c r="G19" s="8">
        <f>IF('ВОР'!J9="","",'ВОР'!J9)</f>
        <v>0.2</v>
      </c>
      <c r="H19" s="8" t="str">
        <f>IF(OR(F19="",G19=""),"",F19*G19)</f>
        <v/>
      </c>
      <c r="I19" s="4" t="s">
        <v>89</v>
      </c>
      <c r="J19" s="9"/>
      <c r="K19" s="9" t="str">
        <f>IF(OR(H19="",J19=""),"",ROUND(H19*J19,2))</f>
        <v/>
      </c>
      <c r="L19" s="4"/>
      <c r="M19" s="4" t="s">
        <v>90</v>
      </c>
    </row>
    <row r="20" ht="70" customHeight="1" spans="1:13" x14ac:dyDescent="0.25">
      <c r="A20" s="4" t="s">
        <v>59</v>
      </c>
      <c r="B20" s="4" t="s">
        <v>79</v>
      </c>
      <c r="C20" s="4" t="s">
        <v>80</v>
      </c>
      <c r="D20" s="4"/>
      <c r="E20" s="4" t="s">
        <v>81</v>
      </c>
      <c r="F20" s="8">
        <v>0.0033</v>
      </c>
      <c r="G20" s="8">
        <f>IF('ВОР'!J10="","",'ВОР'!J10)</f>
        <v>0.08</v>
      </c>
      <c r="H20" s="8">
        <f>IF(OR(F20="",G20=""),"",F20*G20)</f>
        <v>0.000264</v>
      </c>
      <c r="I20" s="4" t="s">
        <v>103</v>
      </c>
      <c r="J20" s="9"/>
      <c r="K20" s="9" t="str">
        <f>IF(OR(H20="",J20=""),"",ROUND(H20*J20,2))</f>
        <v/>
      </c>
      <c r="L20" s="4"/>
      <c r="M20" s="4" t="s">
        <v>83</v>
      </c>
    </row>
    <row r="21" ht="70" customHeight="1" spans="1:13" x14ac:dyDescent="0.25">
      <c r="A21" s="4" t="s">
        <v>59</v>
      </c>
      <c r="B21" s="4" t="s">
        <v>94</v>
      </c>
      <c r="C21" s="4" t="s">
        <v>80</v>
      </c>
      <c r="D21" s="4"/>
      <c r="E21" s="4" t="s">
        <v>95</v>
      </c>
      <c r="F21" s="8">
        <v>0.0867</v>
      </c>
      <c r="G21" s="8">
        <f>IF('ВОР'!J10="","",'ВОР'!J10)</f>
        <v>0.08</v>
      </c>
      <c r="H21" s="8">
        <f>IF(OR(F21="",G21=""),"",F21*G21)</f>
        <v>0.006936</v>
      </c>
      <c r="I21" s="4" t="s">
        <v>104</v>
      </c>
      <c r="J21" s="9"/>
      <c r="K21" s="9" t="str">
        <f>IF(OR(H21="",J21=""),"",ROUND(H21*J21,2))</f>
        <v/>
      </c>
      <c r="L21" s="4"/>
      <c r="M21" s="4" t="s">
        <v>83</v>
      </c>
    </row>
    <row r="22" ht="70" customHeight="1" spans="1:13" x14ac:dyDescent="0.25">
      <c r="A22" s="4" t="s">
        <v>59</v>
      </c>
      <c r="B22" s="4" t="s">
        <v>105</v>
      </c>
      <c r="C22" s="4" t="s">
        <v>80</v>
      </c>
      <c r="D22" s="4"/>
      <c r="E22" s="4" t="s">
        <v>98</v>
      </c>
      <c r="F22" s="8">
        <v>0.0017</v>
      </c>
      <c r="G22" s="8">
        <f>IF('ВОР'!J10="","",'ВОР'!J10)</f>
        <v>0.08</v>
      </c>
      <c r="H22" s="8">
        <f>IF(OR(F22="",G22=""),"",F22*G22)</f>
        <v>0.000136</v>
      </c>
      <c r="I22" s="4" t="s">
        <v>106</v>
      </c>
      <c r="J22" s="9"/>
      <c r="K22" s="9" t="str">
        <f>IF(OR(H22="",J22=""),"",ROUND(H22*J22,2))</f>
        <v/>
      </c>
      <c r="L22" s="4"/>
      <c r="M22" s="4" t="s">
        <v>83</v>
      </c>
    </row>
    <row r="23" ht="70" customHeight="1" spans="1:13" x14ac:dyDescent="0.25">
      <c r="A23" s="4" t="s">
        <v>59</v>
      </c>
      <c r="B23" s="4" t="s">
        <v>84</v>
      </c>
      <c r="C23" s="4" t="s">
        <v>80</v>
      </c>
      <c r="D23" s="4"/>
      <c r="E23" s="4" t="s">
        <v>85</v>
      </c>
      <c r="F23" s="8">
        <v>0.0217</v>
      </c>
      <c r="G23" s="8">
        <f>IF('ВОР'!J10="","",'ВОР'!J10)</f>
        <v>0.08</v>
      </c>
      <c r="H23" s="8">
        <f>IF(OR(F23="",G23=""),"",F23*G23)</f>
        <v>0.0017360000000000001</v>
      </c>
      <c r="I23" s="4" t="s">
        <v>107</v>
      </c>
      <c r="J23" s="9"/>
      <c r="K23" s="9" t="str">
        <f>IF(OR(H23="",J23=""),"",ROUND(H23*J23,2))</f>
        <v/>
      </c>
      <c r="L23" s="4"/>
      <c r="M23" s="4" t="s">
        <v>83</v>
      </c>
    </row>
    <row r="24" ht="70" customHeight="1" spans="1:13" x14ac:dyDescent="0.25">
      <c r="A24" s="4" t="s">
        <v>59</v>
      </c>
      <c r="B24" s="4" t="s">
        <v>87</v>
      </c>
      <c r="C24" s="4" t="s">
        <v>88</v>
      </c>
      <c r="D24" s="4"/>
      <c r="E24" s="4"/>
      <c r="F24" s="8"/>
      <c r="G24" s="8">
        <f>IF('ВОР'!J10="","",'ВОР'!J10)</f>
        <v>0.08</v>
      </c>
      <c r="H24" s="8" t="str">
        <f>IF(OR(F24="",G24=""),"",F24*G24)</f>
        <v/>
      </c>
      <c r="I24" s="4" t="s">
        <v>89</v>
      </c>
      <c r="J24" s="9"/>
      <c r="K24" s="9" t="str">
        <f>IF(OR(H24="",J24=""),"",ROUND(H24*J24,2))</f>
        <v/>
      </c>
      <c r="L24" s="4"/>
      <c r="M24" s="4" t="s">
        <v>90</v>
      </c>
    </row>
    <row r="25" ht="70" customHeight="1" spans="1:13" x14ac:dyDescent="0.25">
      <c r="A25" s="4" t="s">
        <v>59</v>
      </c>
      <c r="B25" s="4" t="s">
        <v>108</v>
      </c>
      <c r="C25" s="4" t="s">
        <v>88</v>
      </c>
      <c r="D25" s="4"/>
      <c r="E25" s="4"/>
      <c r="F25" s="8"/>
      <c r="G25" s="8">
        <f>IF('ВОР'!J10="","",'ВОР'!J10)</f>
        <v>0.08</v>
      </c>
      <c r="H25" s="8" t="str">
        <f>IF(OR(F25="",G25=""),"",F25*G25)</f>
        <v/>
      </c>
      <c r="I25" s="4" t="s">
        <v>89</v>
      </c>
      <c r="J25" s="9"/>
      <c r="K25" s="9" t="str">
        <f>IF(OR(H25="",J25=""),"",ROUND(H25*J25,2))</f>
        <v/>
      </c>
      <c r="L25" s="4"/>
      <c r="M25" s="4" t="s">
        <v>90</v>
      </c>
    </row>
    <row r="26" ht="70" customHeight="1" spans="1:13" x14ac:dyDescent="0.25">
      <c r="A26" s="4" t="s">
        <v>59</v>
      </c>
      <c r="B26" s="4" t="s">
        <v>109</v>
      </c>
      <c r="C26" s="4" t="s">
        <v>88</v>
      </c>
      <c r="D26" s="4"/>
      <c r="E26" s="4"/>
      <c r="F26" s="8"/>
      <c r="G26" s="8">
        <f>IF('ВОР'!J10="","",'ВОР'!J10)</f>
        <v>0.08</v>
      </c>
      <c r="H26" s="8" t="str">
        <f>IF(OR(F26="",G26=""),"",F26*G26)</f>
        <v/>
      </c>
      <c r="I26" s="4" t="s">
        <v>89</v>
      </c>
      <c r="J26" s="9"/>
      <c r="K26" s="9" t="str">
        <f>IF(OR(H26="",J26=""),"",ROUND(H26*J26,2))</f>
        <v/>
      </c>
      <c r="L26" s="4"/>
      <c r="M26" s="4" t="s">
        <v>90</v>
      </c>
    </row>
    <row r="28" ht="36" customHeight="1" spans="1:13" x14ac:dyDescent="0.25">
      <c r="A28" s="6" t="s">
        <v>110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>
        <f>IF(H15="","",H15*1000)</f>
        <v>1.8</v>
      </c>
    </row>
    <row r="29" ht="36" customHeight="1" spans="1:13" x14ac:dyDescent="0.25">
      <c r="A29" s="6" t="s">
        <v>111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</sheetData>
  <autoFilter ref="A7:M26"/>
  <mergeCells count="8">
    <mergeCell ref="A1:M1"/>
    <mergeCell ref="A2:M2"/>
    <mergeCell ref="A3:M3"/>
    <mergeCell ref="A4:M4"/>
    <mergeCell ref="A5:M5"/>
    <mergeCell ref="A6:M6"/>
    <mergeCell ref="A28:L28"/>
    <mergeCell ref="A29:M29"/>
  </mergeCells>
  <dataValidations count="4">
    <dataValidation type="decimal" operator="greaterThanOrEqual" allowBlank="1" sqref="F10:F26">
      <formula1>0</formula1>
    </dataValidation>
    <dataValidation type="decimal" operator="greaterThanOrEqual" allowBlank="1" sqref="F8:F26">
      <formula1>0</formula1>
    </dataValidation>
    <dataValidation type="decimal" operator="greaterThanOrEqual" allowBlank="1" sqref="J10:J26">
      <formula1>0</formula1>
    </dataValidation>
    <dataValidation type="decimal" operator="greaterThanOrEqual" allowBlank="1" sqref="J8:J26">
      <formula1>0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 zoomScale="9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18" customWidth="1"/>
    <col min="2" max="3" width="13" customWidth="1"/>
    <col min="4" max="6" width="17" customWidth="1"/>
    <col min="7" max="7" width="18" customWidth="1"/>
    <col min="8" max="9" width="17" customWidth="1"/>
    <col min="10" max="10" width="18" customWidth="1"/>
    <col min="11" max="12" width="19" customWidth="1"/>
  </cols>
  <sheetData>
    <row r="1" ht="36" customHeight="1" spans="1:12" x14ac:dyDescent="0.25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8" customHeight="1" spans="1:12" x14ac:dyDescent="0.25">
      <c r="A3" s="2" t="s">
        <v>113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4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24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24" customHeight="1" spans="1:12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46" customHeight="1" spans="1:12" x14ac:dyDescent="0.25">
      <c r="A7" s="3" t="s">
        <v>114</v>
      </c>
      <c r="B7" s="3" t="s">
        <v>42</v>
      </c>
      <c r="C7" s="3" t="s">
        <v>15</v>
      </c>
      <c r="D7" s="3" t="s">
        <v>115</v>
      </c>
      <c r="E7" s="3" t="s">
        <v>116</v>
      </c>
      <c r="F7" s="3" t="s">
        <v>117</v>
      </c>
      <c r="G7" s="3" t="s">
        <v>118</v>
      </c>
      <c r="H7" s="3" t="s">
        <v>119</v>
      </c>
      <c r="I7" s="3" t="s">
        <v>120</v>
      </c>
      <c r="J7" s="3" t="s">
        <v>121</v>
      </c>
      <c r="K7" s="3" t="s">
        <v>122</v>
      </c>
      <c r="L7" s="3" t="s">
        <v>123</v>
      </c>
    </row>
    <row r="8" ht="52" customHeight="1" spans="1:12" x14ac:dyDescent="0.25">
      <c r="A8" s="4" t="s">
        <v>47</v>
      </c>
      <c r="B8" s="4" t="s">
        <v>23</v>
      </c>
      <c r="C8" s="5">
        <f>IF('ВОР'!J8="","",'ВОР'!J8)</f>
        <v>0.4</v>
      </c>
      <c r="D8" s="9">
        <v>1090.96</v>
      </c>
      <c r="E8" s="9">
        <v>1058.09</v>
      </c>
      <c r="F8" s="9">
        <v>31.75</v>
      </c>
      <c r="G8" s="9">
        <v>1.12</v>
      </c>
      <c r="H8" s="10">
        <f>IF(OR(C8="",E8=""),"",C8*E8)</f>
        <v>423.236</v>
      </c>
      <c r="I8" s="10">
        <f>IF(OR(C8="",F8=""),"",C8*F8)</f>
        <v>12.700000000000001</v>
      </c>
      <c r="J8" s="10">
        <f>IF(OR(C8="",G8=""),"",C8*G8)</f>
        <v>0.44800000000000006</v>
      </c>
      <c r="K8" s="10">
        <f>IF(OR(C8="",D8=""),"",C8*D8)</f>
        <v>436.384</v>
      </c>
      <c r="L8" s="11">
        <f>IF(K8="","",ROUND(K8,2))</f>
        <v>436.38</v>
      </c>
    </row>
    <row r="9" ht="52" customHeight="1" spans="1:12" x14ac:dyDescent="0.25">
      <c r="A9" s="4" t="s">
        <v>54</v>
      </c>
      <c r="B9" s="4" t="s">
        <v>23</v>
      </c>
      <c r="C9" s="5">
        <f>IF('ВОР'!J9="","",'ВОР'!J9)</f>
        <v>0.2</v>
      </c>
      <c r="D9" s="9">
        <v>2137.31</v>
      </c>
      <c r="E9" s="9">
        <v>2053.2</v>
      </c>
      <c r="F9" s="9">
        <v>24.42</v>
      </c>
      <c r="G9" s="9">
        <v>59.69</v>
      </c>
      <c r="H9" s="10">
        <f>IF(OR(C9="",E9=""),"",C9*E9)</f>
        <v>410.64</v>
      </c>
      <c r="I9" s="10">
        <f>IF(OR(C9="",F9=""),"",C9*F9)</f>
        <v>4.884</v>
      </c>
      <c r="J9" s="10">
        <f>IF(OR(C9="",G9=""),"",C9*G9)</f>
        <v>11.938</v>
      </c>
      <c r="K9" s="10">
        <f>IF(OR(C9="",D9=""),"",C9*D9)</f>
        <v>427.462</v>
      </c>
      <c r="L9" s="11">
        <f>IF(K9="","",ROUND(K9,2))</f>
        <v>427.46</v>
      </c>
    </row>
    <row r="10" ht="52" customHeight="1" spans="1:12" x14ac:dyDescent="0.25">
      <c r="A10" s="4" t="s">
        <v>59</v>
      </c>
      <c r="B10" s="4" t="s">
        <v>34</v>
      </c>
      <c r="C10" s="5">
        <f>IF('ВОР'!J10="","",'ВОР'!J10)</f>
        <v>0.08</v>
      </c>
      <c r="D10" s="9">
        <v>181.2</v>
      </c>
      <c r="E10" s="9">
        <v>155.1</v>
      </c>
      <c r="F10" s="9">
        <v>1.62</v>
      </c>
      <c r="G10" s="9">
        <v>24.48</v>
      </c>
      <c r="H10" s="10">
        <f>IF(OR(C10="",E10=""),"",C10*E10)</f>
        <v>12.408</v>
      </c>
      <c r="I10" s="10">
        <f>IF(OR(C10="",F10=""),"",C10*F10)</f>
        <v>0.12960000000000002</v>
      </c>
      <c r="J10" s="10">
        <f>IF(OR(C10="",G10=""),"",C10*G10)</f>
        <v>1.9584000000000001</v>
      </c>
      <c r="K10" s="10">
        <f>IF(OR(C10="",D10=""),"",C10*D10)</f>
        <v>14.495999999999999</v>
      </c>
      <c r="L10" s="11">
        <f>IF(K10="","",ROUND(K10,2))</f>
        <v>14.5</v>
      </c>
    </row>
    <row r="12" ht="42" customHeight="1" spans="1:12" x14ac:dyDescent="0.25">
      <c r="A12" s="12" t="s">
        <v>124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3">
        <f>IF(COUNT(L8:L10)=3,SUM(L8:L10),"")</f>
        <v>878.3399999999999</v>
      </c>
    </row>
    <row r="14" ht="36" customHeight="1" spans="1:12" x14ac:dyDescent="0.25">
      <c r="A14" s="6" t="s">
        <v>125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36" customHeight="1" spans="1:12" x14ac:dyDescent="0.25">
      <c r="A15" s="6" t="s">
        <v>126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36" customHeight="1" spans="1:12" x14ac:dyDescent="0.25">
      <c r="A16" s="6" t="s">
        <v>127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36" customHeight="1" spans="1:12" x14ac:dyDescent="0.25">
      <c r="A17" s="6" t="s">
        <v>128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</sheetData>
  <autoFilter ref="A7:L10"/>
  <mergeCells count="11">
    <mergeCell ref="A1:L1"/>
    <mergeCell ref="A2:L2"/>
    <mergeCell ref="A3:L3"/>
    <mergeCell ref="A4:L4"/>
    <mergeCell ref="A5:L5"/>
    <mergeCell ref="A6:L6"/>
    <mergeCell ref="A12:K12"/>
    <mergeCell ref="A14:L14"/>
    <mergeCell ref="A15:L15"/>
    <mergeCell ref="A16:L16"/>
    <mergeCell ref="A17:L17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Материалы</vt:lpstr>
      <vt:lpstr>ФЕР-пример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