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нешняя перевозка" state="visible" r:id="rId5"/>
    <sheet sheetId="3" name="Специальные ГЭСН" state="visible" r:id="rId6"/>
    <sheet sheetId="4" name="Контроль" state="visible" r:id="rId7"/>
  </sheets>
  <definedNames>
    <definedName name="_xlnm.Print_Area" localSheetId="0">'Исходные данные'!$A1:$C36</definedName>
    <definedName name="_xlnm.Print_Titles" localSheetId="0">'Исходные данные'!$1:$3</definedName>
    <definedName name="_xlnm.Print_Area" localSheetId="1">'Внешняя перевозка'!$A1:$C17</definedName>
    <definedName name="_xlnm.Print_Titles" localSheetId="1">'Внешняя перевозка'!$1:$3</definedName>
    <definedName name="_xlnm.Print_Area" localSheetId="2">'Специальные ГЭСН'!$A1:$C25</definedName>
    <definedName name="_xlnm.Print_Titles" localSheetId="2">'Специальные ГЭСН'!$1:$3</definedName>
    <definedName name="_xlnm.Print_Area" localSheetId="3">'Контроль'!$A1:$C19</definedName>
    <definedName name="_xlnm.Print_Titles" localSheetId="3">'Контроль'!$1:$3</definedName>
  </definedNames>
  <calcPr calcId="171027" fullCalcOnLoad="1"/>
</workbook>
</file>

<file path=xl/sharedStrings.xml><?xml version="1.0" encoding="utf-8"?>
<sst xmlns="http://schemas.openxmlformats.org/spreadsheetml/2006/main" count="181" uniqueCount="163">
  <si>
    <t>Перевозка грунта: исходные данные</t>
  </si>
  <si>
    <t>Жёлтые поля заполняются вручную. Итоги находятся на листе «Внешняя перевозка».</t>
  </si>
  <si>
    <t>Показатель</t>
  </si>
  <si>
    <t>Значение</t>
  </si>
  <si>
    <t>Основание / порядок проверки</t>
  </si>
  <si>
    <t>Объект</t>
  </si>
  <si>
    <t>Укажите наименование объекта</t>
  </si>
  <si>
    <t>Номер ЛСР</t>
  </si>
  <si>
    <t>Реквизиты расчёта</t>
  </si>
  <si>
    <t>ВОР / лист проекта</t>
  </si>
  <si>
    <t>Основание объёмов</t>
  </si>
  <si>
    <t>Составил</t>
  </si>
  <si>
    <t>Фамилия, должность</t>
  </si>
  <si>
    <t>Дата составления</t>
  </si>
  <si>
    <t>Дата расчёта</t>
  </si>
  <si>
    <t>Проверил</t>
  </si>
  <si>
    <t>Разработка, м³</t>
  </si>
  <si>
    <t>Объём в естественном состоянии, учебные данные</t>
  </si>
  <si>
    <t>Остаётся на площадке, м³</t>
  </si>
  <si>
    <t>Повторное использование в том же состоянии грунта</t>
  </si>
  <si>
    <t>Состояние объёма</t>
  </si>
  <si>
    <t>У объёма и плотности должно быть одно состояние</t>
  </si>
  <si>
    <t>Плотность, т/м³</t>
  </si>
  <si>
    <t>Учебное значение, не норматив для всех грунтов</t>
  </si>
  <si>
    <t>Состояние плотности</t>
  </si>
  <si>
    <t>Не смешивать естественную и насыпную плотности</t>
  </si>
  <si>
    <t>Документ на плотность</t>
  </si>
  <si>
    <t>В рабочем расчёте: приложение 1.1 ГЭСН 1 или изыскания</t>
  </si>
  <si>
    <t>Прямая погрузка вывоза, м³</t>
  </si>
  <si>
    <t>Только вывозимая часть</t>
  </si>
  <si>
    <t>Норма разработки с погрузкой</t>
  </si>
  <si>
    <t>Группа 3, ковш 1 м³; измеритель 1000 м³</t>
  </si>
  <si>
    <t>Погрузка учтена в норме</t>
  </si>
  <si>
    <t>Сверьте состав работ</t>
  </si>
  <si>
    <t>Та же погрузка отдельной строкой</t>
  </si>
  <si>
    <t>Одновременное «Да» в двух строках означает двойной счёт</t>
  </si>
  <si>
    <t>Расстояние маршрута, км</t>
  </si>
  <si>
    <t>По схеме перевозки</t>
  </si>
  <si>
    <t>Пункт погрузки</t>
  </si>
  <si>
    <t>Укажите адрес / привязку</t>
  </si>
  <si>
    <t>Пункт выгрузки</t>
  </si>
  <si>
    <t>Класс груза</t>
  </si>
  <si>
    <t>Условие примера, не классификация любого грунта</t>
  </si>
  <si>
    <t>Основание класса груза</t>
  </si>
  <si>
    <t>В рабочем расчёте: применимая классификация</t>
  </si>
  <si>
    <t>Автомобиль</t>
  </si>
  <si>
    <t>По проектной транспортной схеме</t>
  </si>
  <si>
    <t>Покрытие дороги</t>
  </si>
  <si>
    <t>По всему принятому маршруту</t>
  </si>
  <si>
    <t>Код транспортной цены</t>
  </si>
  <si>
    <t>Груз I класса, самосвал до 15 т, 11 км</t>
  </si>
  <si>
    <t>Единица транспортной цены</t>
  </si>
  <si>
    <t>Для т·км формула дополнительно учитывает расстояние</t>
  </si>
  <si>
    <t>Цена за единицу, руб.</t>
  </si>
  <si>
    <t>Цена ФГИС ЦС для указанных зоны и квартала</t>
  </si>
  <si>
    <t>Регион</t>
  </si>
  <si>
    <t>Паспорт цены</t>
  </si>
  <si>
    <t>Ценовая зона</t>
  </si>
  <si>
    <t>Идентификатор ценовой зоны</t>
  </si>
  <si>
    <t>Квартал цены</t>
  </si>
  <si>
    <t>Выбирайте период своей сметы</t>
  </si>
  <si>
    <t>Уровень цены / метод</t>
  </si>
  <si>
    <t>Для ФЕР укажите базисный уровень 2001 года</t>
  </si>
  <si>
    <t>Документ / источник цены</t>
  </si>
  <si>
    <t>Проверка реквизитов, не текущий национальный тариф</t>
  </si>
  <si>
    <t>Ссылка на источник</t>
  </si>
  <si>
    <t>Укажите ссылку на применённую цену или документ</t>
  </si>
  <si>
    <t>Дата получения цены</t>
  </si>
  <si>
    <t>Дата получения данных для примера</t>
  </si>
  <si>
    <t>Внешняя перевозка: количество и стоимость</t>
  </si>
  <si>
    <t>Учебный пример, числа условные. Бланк заполняется по документам объекта.</t>
  </si>
  <si>
    <t>Разработано, м³</t>
  </si>
  <si>
    <t>Из баланса грунта</t>
  </si>
  <si>
    <t>В том же состоянии объёма</t>
  </si>
  <si>
    <t>Объём вывоза, м³</t>
  </si>
  <si>
    <t>Разработка минус остающийся грунт</t>
  </si>
  <si>
    <t>Учебное значение требует замены для своего объекта</t>
  </si>
  <si>
    <t>Масса перевозки, т</t>
  </si>
  <si>
    <t>Объём вывоза × плотность в соответствующем состоянии</t>
  </si>
  <si>
    <t>Прямая погрузка, м³</t>
  </si>
  <si>
    <t>Объём разработки с погрузкой вывоза</t>
  </si>
  <si>
    <t>Количество разработки с погрузкой</t>
  </si>
  <si>
    <t>Объём прямой погрузки / 1000; сверить измеритель нормы</t>
  </si>
  <si>
    <t>Расстояние, км</t>
  </si>
  <si>
    <t>Километры для выбранного маршрута</t>
  </si>
  <si>
    <t>Измеритель транспортной цены</t>
  </si>
  <si>
    <t>руб./т или руб./т·км</t>
  </si>
  <si>
    <t>Только для своего региона, зоны и периода</t>
  </si>
  <si>
    <t>Стоимость транспортной строки, руб.</t>
  </si>
  <si>
    <t>Масса × цена; километры отдельным множителем только для т·км</t>
  </si>
  <si>
    <t>Граница расчёта</t>
  </si>
  <si>
    <t>Стоимость одной транспортной строки. Полный итог ЛСР, начисления и размещение грунта здесь не рассчитываются.</t>
  </si>
  <si>
    <t>Составил / проверил</t>
  </si>
  <si>
    <t>Подписи и основания проверки укажите на листе «Исходные данные».</t>
  </si>
  <si>
    <t>Специальная ГЭСН: отдельная проверка ресурсов</t>
  </si>
  <si>
    <t>Технология и применимость</t>
  </si>
  <si>
    <t>Соответствие проекту и технической части сборника</t>
  </si>
  <si>
    <t>Объём перевозки, м³</t>
  </si>
  <si>
    <t>Учебный объём в измерителе выбранной таблицы</t>
  </si>
  <si>
    <t>Насыпная плотность, кг/м³</t>
  </si>
  <si>
    <t>Учебное условие: до 2500 кг/м³</t>
  </si>
  <si>
    <t>Проектное расстояние, км</t>
  </si>
  <si>
    <t>Учебный целый путь, неполные шаги не округляются автоматически</t>
  </si>
  <si>
    <t>Базовая строка ГЭСН</t>
  </si>
  <si>
    <t>Для примера: до 1 км, сочленённый самосвал до 35 т, ковш 2,5 м³</t>
  </si>
  <si>
    <t>Соответствующая добавка</t>
  </si>
  <si>
    <t>Для той же плотности, без повторной погрузки</t>
  </si>
  <si>
    <t>Базовая дальность, км</t>
  </si>
  <si>
    <t>Из наименования базовой нормы</t>
  </si>
  <si>
    <t>Шаг добавки, км</t>
  </si>
  <si>
    <t>Из наименования добавочной нормы</t>
  </si>
  <si>
    <t>Количество добавочных шагов</t>
  </si>
  <si>
    <t>Заполняет сметчик по технической части; автоматического округления нет</t>
  </si>
  <si>
    <t>Экскаватор в базе, маш.-ч / 1000 м³</t>
  </si>
  <si>
    <t>Ресурс 91.01.05-071 в 36-01-011-01</t>
  </si>
  <si>
    <t>Самосвал в базе, маш.-ч / 1000 м³</t>
  </si>
  <si>
    <t>Ресурс 91.14.03-020 в 36-01-011-01</t>
  </si>
  <si>
    <t>Самосвал в добавке, маш.-ч / 1000 м³</t>
  </si>
  <si>
    <t>Ресурс 91.14.03-020 в 36-01-011-04</t>
  </si>
  <si>
    <t>Источник норм и ресурсов</t>
  </si>
  <si>
    <t>ГЭСН ФСНБ-2022, таблица 36-01-011; при смене шифров замените расходы</t>
  </si>
  <si>
    <t>Количество базовой нормы</t>
  </si>
  <si>
    <t>Объём / 1000</t>
  </si>
  <si>
    <t>Количество добавочной нормы</t>
  </si>
  <si>
    <t>Количество базы × число добавочных шагов</t>
  </si>
  <si>
    <t>Экскаватор на весь объём, маш.-ч</t>
  </si>
  <si>
    <t>Погрузка включена только в базовую норму</t>
  </si>
  <si>
    <t>Самосвал на весь объём и путь, маш.-ч</t>
  </si>
  <si>
    <t>База плюс добавка, порожний пробег уже учтён</t>
  </si>
  <si>
    <t>Проверка дальности</t>
  </si>
  <si>
    <t>Не округлять остаток расстояния без нормативного основания</t>
  </si>
  <si>
    <t>Болото: база / добавка, 1000 м³</t>
  </si>
  <si>
    <t>Группа 1: 01 / 05; группы 2 и 3: 02 / 06; группа 4: 03 / 07; группа 6: 04 / 08</t>
  </si>
  <si>
    <t>Таблица 01-02-019. База до 0,25 км, каждая добавка на следующие 0,25 км; применимость проверяют отдельно.</t>
  </si>
  <si>
    <t>Операции уже учтены</t>
  </si>
  <si>
    <t>В базе 36-01-011: подача, погрузка, перевозка, выгрузка, порожний пробег. В добавках: перевозка и порожний пробег.</t>
  </si>
  <si>
    <t>Контроль расчёта перед выпуском сметы</t>
  </si>
  <si>
    <t>Баланс объёма</t>
  </si>
  <si>
    <t>Баланс подтверждён ВОР и проектом</t>
  </si>
  <si>
    <t>Состояние объёма и плотности</t>
  </si>
  <si>
    <t>Не смешивать естественное и насыпное состояние</t>
  </si>
  <si>
    <t>Плотность и источник</t>
  </si>
  <si>
    <t>Приложение 1.1 ГЭСН 1; при отклонении более 5 %: изыскания</t>
  </si>
  <si>
    <t>Класс груза и основание</t>
  </si>
  <si>
    <t>Группа разработки не определяет класс груза</t>
  </si>
  <si>
    <t>Маршрут и транспорт</t>
  </si>
  <si>
    <t>Пункты, дальность, покрытие и автомобиль</t>
  </si>
  <si>
    <t>Измеритель и цена</t>
  </si>
  <si>
    <t>Километры входят множителем только при т·км</t>
  </si>
  <si>
    <t>Код, регион, зона, квартал, уровень и источник</t>
  </si>
  <si>
    <t>Повторная погрузка</t>
  </si>
  <si>
    <t>Другая самостоятельная операция требует своего обоснования</t>
  </si>
  <si>
    <t>Объём прямой погрузки</t>
  </si>
  <si>
    <t>Не переносить весь объём разработки в прямую погрузку вывоза</t>
  </si>
  <si>
    <t>Открытые проверки</t>
  </si>
  <si>
    <t>Ноль означает заполнение проверяемых полей, но не утверждение расчёта сметчиком.</t>
  </si>
  <si>
    <t>Проверка применимости нормы</t>
  </si>
  <si>
    <t>Проверил: ____________________. Техническая часть и проектная технология сверены: ____________________.</t>
  </si>
  <si>
    <t>Проверка цены и класса</t>
  </si>
  <si>
    <t>Документы-основания проверены: ____________________. Учебные допущения заменены данными объекта.</t>
  </si>
  <si>
    <t>Подписи: ____________________ / ____________________. Дата: ____________________.</t>
  </si>
  <si>
    <t>Граница проверки</t>
  </si>
  <si>
    <t>Книга не определяет класс опасности, цену размещения, НР, СП или НДС и не подтверждает применимость специальных ГЭСН автоматически.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</si>
</sst>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/mm/yyyy"/>
  </numFmts>
  <fonts count="5" x14ac:knownFonts="1">
    <font>
      <color theme="1"/>
      <family val="2"/>
      <scheme val="minor"/>
      <sz val="11"/>
      <name val="Calibri"/>
    </font>
    <font>
      <b/>
      <color rgb="FF4B3026"/>
      <sz val="14"/>
      <name val="Arial"/>
    </font>
    <font>
      <b/>
      <color rgb="FFFFFFFF"/>
      <sz val="11"/>
      <name val="Arial"/>
    </font>
    <font>
      <color rgb="FF252525"/>
      <sz val="11"/>
      <name val="Arial"/>
    </font>
    <font>
      <b/>
      <color rgb="FF252525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4B3026"/>
      </patternFill>
    </fill>
    <fill>
      <patternFill patternType="solid">
        <fgColor rgb="FFFFF3D9"/>
      </patternFill>
    </fill>
    <fill>
      <patternFill patternType="solid">
        <fgColor rgb="FFF0EAE4"/>
      </patternFill>
    </fill>
  </fills>
  <borders count="2">
    <border>
      <left/>
      <right/>
      <top/>
      <bottom/>
      <diagonal/>
    </border>
    <border>
      <left/>
      <right/>
      <top/>
      <bottom style="hair">
        <color rgb="FFE7E0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3" fillId="3" borderId="1" xfId="0" applyNumberFormat="1" applyFont="1" applyFill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164" fontId="4" fillId="4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1">
    <dxf>
      <font>
        <color rgb="FF9B241C"/>
      </font>
      <fill>
        <patternFill patternType="solid">
          <bgColor rgb="FFFFE4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7" customWidth="1"/>
    <col min="2" max="2" width="29" customWidth="1"/>
    <col min="3" max="3" width="82" customWidth="1"/>
  </cols>
  <sheetData>
    <row r="1" ht="38" customHeight="1" spans="1:1" x14ac:dyDescent="0.25">
      <c r="A1" s="1" t="s">
        <v>0</v>
      </c>
    </row>
    <row r="2" ht="46" customHeight="1" spans="1:1" x14ac:dyDescent="0.25">
      <c r="A2" s="2" t="s">
        <v>1</v>
      </c>
    </row>
    <row r="3" ht="26" customHeight="1" spans="1:3" x14ac:dyDescent="0.25">
      <c r="A3" s="3" t="s">
        <v>2</v>
      </c>
      <c r="B3" s="3" t="s">
        <v>3</v>
      </c>
      <c r="C3" s="3" t="s">
        <v>4</v>
      </c>
    </row>
    <row r="4" ht="46" customHeight="1" spans="1:3" x14ac:dyDescent="0.25">
      <c r="A4" s="4" t="s">
        <v>5</v>
      </c>
      <c r="B4" s="5"/>
      <c r="C4" s="4" t="s">
        <v>6</v>
      </c>
    </row>
    <row r="5" ht="46" customHeight="1" spans="1:3" x14ac:dyDescent="0.25">
      <c r="A5" s="4" t="s">
        <v>7</v>
      </c>
      <c r="B5" s="5"/>
      <c r="C5" s="4" t="s">
        <v>8</v>
      </c>
    </row>
    <row r="6" ht="46" customHeight="1" spans="1:3" x14ac:dyDescent="0.25">
      <c r="A6" s="4" t="s">
        <v>9</v>
      </c>
      <c r="B6" s="5"/>
      <c r="C6" s="4" t="s">
        <v>10</v>
      </c>
    </row>
    <row r="7" ht="46" customHeight="1" spans="1:3" x14ac:dyDescent="0.25">
      <c r="A7" s="4" t="s">
        <v>11</v>
      </c>
      <c r="B7" s="5"/>
      <c r="C7" s="4" t="s">
        <v>12</v>
      </c>
    </row>
    <row r="8" ht="46" customHeight="1" spans="1:3" x14ac:dyDescent="0.25">
      <c r="A8" s="4" t="s">
        <v>13</v>
      </c>
      <c r="B8" s="6"/>
      <c r="C8" s="4" t="s">
        <v>14</v>
      </c>
    </row>
    <row r="9" ht="46" customHeight="1" spans="1:3" x14ac:dyDescent="0.25">
      <c r="A9" s="4" t="s">
        <v>15</v>
      </c>
      <c r="B9" s="5"/>
      <c r="C9" s="4" t="s">
        <v>12</v>
      </c>
    </row>
    <row r="10" ht="46" customHeight="1" spans="1:3" x14ac:dyDescent="0.25">
      <c r="A10" s="4" t="s">
        <v>16</v>
      </c>
      <c r="B10" s="5"/>
      <c r="C10" s="4" t="s">
        <v>17</v>
      </c>
    </row>
    <row r="11" ht="46" customHeight="1" spans="1:3" x14ac:dyDescent="0.25">
      <c r="A11" s="4" t="s">
        <v>18</v>
      </c>
      <c r="B11" s="5"/>
      <c r="C11" s="4" t="s">
        <v>19</v>
      </c>
    </row>
    <row r="12" ht="46" customHeight="1" spans="1:3" x14ac:dyDescent="0.25">
      <c r="A12" s="4" t="s">
        <v>20</v>
      </c>
      <c r="B12" s="5"/>
      <c r="C12" s="4" t="s">
        <v>21</v>
      </c>
    </row>
    <row r="13" ht="46" customHeight="1" spans="1:3" x14ac:dyDescent="0.25">
      <c r="A13" s="4" t="s">
        <v>22</v>
      </c>
      <c r="B13" s="5"/>
      <c r="C13" s="4" t="s">
        <v>23</v>
      </c>
    </row>
    <row r="14" ht="46" customHeight="1" spans="1:3" x14ac:dyDescent="0.25">
      <c r="A14" s="4" t="s">
        <v>24</v>
      </c>
      <c r="B14" s="5"/>
      <c r="C14" s="4" t="s">
        <v>25</v>
      </c>
    </row>
    <row r="15" ht="46" customHeight="1" spans="1:3" x14ac:dyDescent="0.25">
      <c r="A15" s="4" t="s">
        <v>26</v>
      </c>
      <c r="B15" s="5"/>
      <c r="C15" s="4" t="s">
        <v>27</v>
      </c>
    </row>
    <row r="16" ht="46" customHeight="1" spans="1:3" x14ac:dyDescent="0.25">
      <c r="A16" s="4" t="s">
        <v>28</v>
      </c>
      <c r="B16" s="5"/>
      <c r="C16" s="4" t="s">
        <v>29</v>
      </c>
    </row>
    <row r="17" ht="46" customHeight="1" spans="1:3" x14ac:dyDescent="0.25">
      <c r="A17" s="4" t="s">
        <v>30</v>
      </c>
      <c r="B17" s="5"/>
      <c r="C17" s="4" t="s">
        <v>31</v>
      </c>
    </row>
    <row r="18" ht="46" customHeight="1" spans="1:3" x14ac:dyDescent="0.25">
      <c r="A18" s="4" t="s">
        <v>32</v>
      </c>
      <c r="B18" s="5"/>
      <c r="C18" s="4" t="s">
        <v>33</v>
      </c>
    </row>
    <row r="19" ht="46" customHeight="1" spans="1:3" x14ac:dyDescent="0.25">
      <c r="A19" s="4" t="s">
        <v>34</v>
      </c>
      <c r="B19" s="5"/>
      <c r="C19" s="4" t="s">
        <v>35</v>
      </c>
    </row>
    <row r="20" ht="46" customHeight="1" spans="1:3" x14ac:dyDescent="0.25">
      <c r="A20" s="4" t="s">
        <v>36</v>
      </c>
      <c r="B20" s="5"/>
      <c r="C20" s="4" t="s">
        <v>37</v>
      </c>
    </row>
    <row r="21" ht="46" customHeight="1" spans="1:3" x14ac:dyDescent="0.25">
      <c r="A21" s="4" t="s">
        <v>38</v>
      </c>
      <c r="B21" s="5"/>
      <c r="C21" s="4" t="s">
        <v>39</v>
      </c>
    </row>
    <row r="22" ht="46" customHeight="1" spans="1:3" x14ac:dyDescent="0.25">
      <c r="A22" s="4" t="s">
        <v>40</v>
      </c>
      <c r="B22" s="5"/>
      <c r="C22" s="4" t="s">
        <v>39</v>
      </c>
    </row>
    <row r="23" ht="46" customHeight="1" spans="1:3" x14ac:dyDescent="0.25">
      <c r="A23" s="4" t="s">
        <v>41</v>
      </c>
      <c r="B23" s="5"/>
      <c r="C23" s="4" t="s">
        <v>42</v>
      </c>
    </row>
    <row r="24" ht="46" customHeight="1" spans="1:3" x14ac:dyDescent="0.25">
      <c r="A24" s="4" t="s">
        <v>43</v>
      </c>
      <c r="B24" s="5"/>
      <c r="C24" s="4" t="s">
        <v>44</v>
      </c>
    </row>
    <row r="25" ht="46" customHeight="1" spans="1:3" x14ac:dyDescent="0.25">
      <c r="A25" s="4" t="s">
        <v>45</v>
      </c>
      <c r="B25" s="5"/>
      <c r="C25" s="4" t="s">
        <v>46</v>
      </c>
    </row>
    <row r="26" ht="46" customHeight="1" spans="1:3" x14ac:dyDescent="0.25">
      <c r="A26" s="4" t="s">
        <v>47</v>
      </c>
      <c r="B26" s="5"/>
      <c r="C26" s="4" t="s">
        <v>48</v>
      </c>
    </row>
    <row r="27" ht="46" customHeight="1" spans="1:3" x14ac:dyDescent="0.25">
      <c r="A27" s="4" t="s">
        <v>49</v>
      </c>
      <c r="B27" s="5"/>
      <c r="C27" s="4" t="s">
        <v>50</v>
      </c>
    </row>
    <row r="28" ht="46" customHeight="1" spans="1:3" x14ac:dyDescent="0.25">
      <c r="A28" s="4" t="s">
        <v>51</v>
      </c>
      <c r="B28" s="5"/>
      <c r="C28" s="4" t="s">
        <v>52</v>
      </c>
    </row>
    <row r="29" ht="46" customHeight="1" spans="1:3" x14ac:dyDescent="0.25">
      <c r="A29" s="4" t="s">
        <v>53</v>
      </c>
      <c r="B29" s="7"/>
      <c r="C29" s="4" t="s">
        <v>54</v>
      </c>
    </row>
    <row r="30" ht="46" customHeight="1" spans="1:3" x14ac:dyDescent="0.25">
      <c r="A30" s="4" t="s">
        <v>55</v>
      </c>
      <c r="B30" s="5"/>
      <c r="C30" s="4" t="s">
        <v>56</v>
      </c>
    </row>
    <row r="31" ht="46" customHeight="1" spans="1:3" x14ac:dyDescent="0.25">
      <c r="A31" s="4" t="s">
        <v>57</v>
      </c>
      <c r="B31" s="5"/>
      <c r="C31" s="4" t="s">
        <v>58</v>
      </c>
    </row>
    <row r="32" ht="46" customHeight="1" spans="1:3" x14ac:dyDescent="0.25">
      <c r="A32" s="4" t="s">
        <v>59</v>
      </c>
      <c r="B32" s="5"/>
      <c r="C32" s="4" t="s">
        <v>60</v>
      </c>
    </row>
    <row r="33" ht="46" customHeight="1" spans="1:3" x14ac:dyDescent="0.25">
      <c r="A33" s="4" t="s">
        <v>61</v>
      </c>
      <c r="B33" s="5"/>
      <c r="C33" s="4" t="s">
        <v>62</v>
      </c>
    </row>
    <row r="34" ht="46" customHeight="1" spans="1:3" x14ac:dyDescent="0.25">
      <c r="A34" s="4" t="s">
        <v>63</v>
      </c>
      <c r="B34" s="5"/>
      <c r="C34" s="4" t="s">
        <v>64</v>
      </c>
    </row>
    <row r="35" ht="46" customHeight="1" spans="1:3" x14ac:dyDescent="0.25">
      <c r="A35" s="4" t="s">
        <v>65</v>
      </c>
      <c r="B35" s="5"/>
      <c r="C35" s="4" t="s">
        <v>66</v>
      </c>
    </row>
    <row r="36" ht="46" customHeight="1" spans="1:3" x14ac:dyDescent="0.25">
      <c r="A36" s="4" t="s">
        <v>67</v>
      </c>
      <c r="B36" s="6"/>
      <c r="C36" s="4" t="s">
        <v>68</v>
      </c>
    </row>
  </sheetData>
  <dataValidations count="9">
    <dataValidation type="decimal" operator="greaterThanOrEqual" allowBlank="1" showErrorMessage="1" error="Число должно быть неотрицательным." sqref="B10:B11">
      <formula1>0</formula1>
    </dataValidation>
    <dataValidation type="list" allowBlank="1" showErrorMessage="1" errorTitle="Проверьте значение" error="Выберите значение из списка." sqref="B12">
      <formula1>"Естественное,Насыпное"</formula1>
    </dataValidation>
    <dataValidation type="decimal" operator="greaterThanOrEqual" allowBlank="1" showErrorMessage="1" error="Число должно быть неотрицательным." sqref="B13">
      <formula1>0</formula1>
    </dataValidation>
    <dataValidation type="list" allowBlank="1" showErrorMessage="1" errorTitle="Проверьте значение" error="Выберите значение из списка." sqref="B14">
      <formula1>"Естественное,Насыпное"</formula1>
    </dataValidation>
    <dataValidation type="decimal" operator="greaterThanOrEqual" allowBlank="1" showErrorMessage="1" error="Число должно быть неотрицательным." sqref="B16">
      <formula1>0</formula1>
    </dataValidation>
    <dataValidation type="list" allowBlank="1" showErrorMessage="1" errorTitle="Проверьте значение" error="Выберите значение из списка." sqref="B18:B19">
      <formula1>"Да,Нет"</formula1>
    </dataValidation>
    <dataValidation type="decimal" operator="greaterThanOrEqual" allowBlank="1" showErrorMessage="1" error="Число должно быть неотрицательным." sqref="B20">
      <formula1>0</formula1>
    </dataValidation>
    <dataValidation type="list" allowBlank="1" showErrorMessage="1" errorTitle="Проверьте значение" error="Выберите значение из списка." sqref="B28">
      <formula1>"руб./т,руб./т·км"</formula1>
    </dataValidation>
    <dataValidation type="decimal" operator="greaterThanOrEqual" allowBlank="1" showErrorMessage="1" error="Число должно быть неотрицательным." sqref="B29">
      <formula1>0</formula1>
    </dataValidation>
  </dataValidations>
  <pageMargins left="0.25" right="0.25" top="0.4" bottom="0.4" header="0.2" footer="0.2"/>
  <pageSetup paperSize="9" orientation="landscape" fitToWidth="1" fitToHeight="0"/>
  <headerFooter>
    <oddFooter>Перевозка грунта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7" customWidth="1"/>
    <col min="2" max="2" width="29" customWidth="1"/>
    <col min="3" max="3" width="82" customWidth="1"/>
  </cols>
  <sheetData>
    <row r="1" ht="38" customHeight="1" spans="1:1" x14ac:dyDescent="0.25">
      <c r="A1" s="1" t="s">
        <v>69</v>
      </c>
    </row>
    <row r="2" ht="46" customHeight="1" spans="1:1" x14ac:dyDescent="0.25">
      <c r="A2" s="2" t="s">
        <v>70</v>
      </c>
    </row>
    <row r="3" ht="26" customHeight="1" spans="1:3" x14ac:dyDescent="0.25">
      <c r="A3" s="3" t="s">
        <v>2</v>
      </c>
      <c r="B3" s="3" t="s">
        <v>3</v>
      </c>
      <c r="C3" s="3" t="s">
        <v>4</v>
      </c>
    </row>
    <row r="4" ht="46" customHeight="1" spans="1:3" x14ac:dyDescent="0.25">
      <c r="A4" s="4" t="s">
        <v>71</v>
      </c>
      <c r="B4" s="8" t="str">
        <f>IF('Исходные данные'!B10="","",'Исходные данные'!B10)</f>
        <v/>
      </c>
      <c r="C4" s="4" t="s">
        <v>72</v>
      </c>
    </row>
    <row r="5" ht="46" customHeight="1" spans="1:3" x14ac:dyDescent="0.25">
      <c r="A5" s="4" t="s">
        <v>18</v>
      </c>
      <c r="B5" s="8" t="str">
        <f>IF('Исходные данные'!B11="","",'Исходные данные'!B11)</f>
        <v/>
      </c>
      <c r="C5" s="4" t="s">
        <v>73</v>
      </c>
    </row>
    <row r="6" ht="46" customHeight="1" spans="1:3" x14ac:dyDescent="0.25">
      <c r="A6" s="9" t="s">
        <v>74</v>
      </c>
      <c r="B6" s="10" t="str">
        <f>IF(COUNT(B4:B5)&lt;2,"",IF(OR(B4&lt;0,B5&lt;0,B5&gt;B4),"Проверьте баланс",B4-B5))</f>
        <v/>
      </c>
      <c r="C6" s="9" t="s">
        <v>75</v>
      </c>
    </row>
    <row r="7" ht="46" customHeight="1" spans="1:3" x14ac:dyDescent="0.25">
      <c r="A7" s="4" t="s">
        <v>22</v>
      </c>
      <c r="B7" s="11" t="str">
        <f>IF('Исходные данные'!B13="","",'Исходные данные'!B13)</f>
        <v/>
      </c>
      <c r="C7" s="4" t="s">
        <v>76</v>
      </c>
    </row>
    <row r="8" ht="46" customHeight="1" spans="1:3" x14ac:dyDescent="0.25">
      <c r="A8" s="9" t="s">
        <v>77</v>
      </c>
      <c r="B8" s="10" t="str">
        <f>IF(COUNT(B6:B7)&lt;2,"",IF(OR(B7&lt;=0,'Исходные данные'!B12="",'Исходные данные'!B14="",'Исходные данные'!B12&lt;&gt;'Исходные данные'!B14),"Проверьте плотность",B6*B7))</f>
        <v/>
      </c>
      <c r="C8" s="9" t="s">
        <v>78</v>
      </c>
    </row>
    <row r="9" ht="46" customHeight="1" spans="1:3" x14ac:dyDescent="0.25">
      <c r="A9" s="4" t="s">
        <v>79</v>
      </c>
      <c r="B9" s="8" t="str">
        <f>IF('Исходные данные'!B16="","",'Исходные данные'!B16)</f>
        <v/>
      </c>
      <c r="C9" s="4" t="s">
        <v>80</v>
      </c>
    </row>
    <row r="10" ht="46" customHeight="1" spans="1:3" x14ac:dyDescent="0.25">
      <c r="A10" s="4" t="s">
        <v>81</v>
      </c>
      <c r="B10" s="11" t="str">
        <f>IF(COUNT(B9)&lt;1,"",IF(B9&lt;0,"Проверьте объём",B9/1000))</f>
        <v/>
      </c>
      <c r="C10" s="4" t="s">
        <v>82</v>
      </c>
    </row>
    <row r="11" ht="46" customHeight="1" spans="1:3" x14ac:dyDescent="0.25">
      <c r="A11" s="4" t="s">
        <v>83</v>
      </c>
      <c r="B11" s="8" t="str">
        <f>IF('Исходные данные'!B20="","",'Исходные данные'!B20)</f>
        <v/>
      </c>
      <c r="C11" s="4" t="s">
        <v>84</v>
      </c>
    </row>
    <row r="12" ht="46" customHeight="1" spans="1:3" x14ac:dyDescent="0.25">
      <c r="A12" s="4" t="s">
        <v>85</v>
      </c>
      <c r="B12" s="11" t="str">
        <f>IF('Исходные данные'!B28="","",'Исходные данные'!B28)</f>
        <v/>
      </c>
      <c r="C12" s="4" t="s">
        <v>86</v>
      </c>
    </row>
    <row r="13" ht="46" customHeight="1" spans="1:3" x14ac:dyDescent="0.25">
      <c r="A13" s="4" t="s">
        <v>53</v>
      </c>
      <c r="B13" s="12" t="str">
        <f>IF('Исходные данные'!B29="","",'Исходные данные'!B29)</f>
        <v/>
      </c>
      <c r="C13" s="4" t="s">
        <v>87</v>
      </c>
    </row>
    <row r="14" ht="46" customHeight="1" spans="1:3" x14ac:dyDescent="0.25">
      <c r="A14" s="9" t="s">
        <v>88</v>
      </c>
      <c r="B14" s="13" t="str">
        <f>IF(COUNT(B8,B13)&lt;2,"",IF(OR(B8&lt;0,B13&lt;0),"Проверьте числа",IF(B12="руб./т",ROUND(B8*B13,2),IF(B12="руб./т·км",IF(COUNT(B11)&lt;1,"",IF(B11&lt;0,"Проверьте расстояние",ROUND(B8*B11*B13,2))),"Проверьте измеритель"))))</f>
        <v/>
      </c>
      <c r="C14" s="9" t="s">
        <v>89</v>
      </c>
    </row>
    <row r="16" ht="46" customHeight="1" spans="1:3" x14ac:dyDescent="0.25">
      <c r="A16" s="4" t="s">
        <v>90</v>
      </c>
      <c r="B16" s="11"/>
      <c r="C16" s="4" t="s">
        <v>91</v>
      </c>
    </row>
    <row r="17" ht="46" customHeight="1" spans="1:3" x14ac:dyDescent="0.25">
      <c r="A17" s="4" t="s">
        <v>92</v>
      </c>
      <c r="B17" s="11"/>
      <c r="C17" s="4" t="s">
        <v>93</v>
      </c>
    </row>
  </sheetData>
  <pageMargins left="0.25" right="0.25" top="0.4" bottom="0.4" header="0.2" footer="0.2"/>
  <pageSetup paperSize="9" orientation="landscape" fitToWidth="1" fitToHeight="0"/>
  <headerFooter>
    <oddFooter>Перевозка грунта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7" customWidth="1"/>
    <col min="2" max="2" width="29" customWidth="1"/>
    <col min="3" max="3" width="82" customWidth="1"/>
  </cols>
  <sheetData>
    <row r="1" ht="38" customHeight="1" spans="1:1" x14ac:dyDescent="0.25">
      <c r="A1" s="1" t="s">
        <v>94</v>
      </c>
    </row>
    <row r="2" ht="46" customHeight="1" spans="1:1" x14ac:dyDescent="0.25">
      <c r="A2" s="2" t="s">
        <v>70</v>
      </c>
    </row>
    <row r="3" ht="26" customHeight="1" spans="1:3" x14ac:dyDescent="0.25">
      <c r="A3" s="3" t="s">
        <v>2</v>
      </c>
      <c r="B3" s="3" t="s">
        <v>3</v>
      </c>
      <c r="C3" s="3" t="s">
        <v>4</v>
      </c>
    </row>
    <row r="4" ht="46" customHeight="1" spans="1:3" x14ac:dyDescent="0.25">
      <c r="A4" s="4" t="s">
        <v>95</v>
      </c>
      <c r="B4" s="5"/>
      <c r="C4" s="4" t="s">
        <v>96</v>
      </c>
    </row>
    <row r="5" ht="46" customHeight="1" spans="1:3" x14ac:dyDescent="0.25">
      <c r="A5" s="4" t="s">
        <v>97</v>
      </c>
      <c r="B5" s="5"/>
      <c r="C5" s="4" t="s">
        <v>98</v>
      </c>
    </row>
    <row r="6" ht="46" customHeight="1" spans="1:3" x14ac:dyDescent="0.25">
      <c r="A6" s="4" t="s">
        <v>99</v>
      </c>
      <c r="B6" s="5"/>
      <c r="C6" s="4" t="s">
        <v>100</v>
      </c>
    </row>
    <row r="7" ht="46" customHeight="1" spans="1:3" x14ac:dyDescent="0.25">
      <c r="A7" s="4" t="s">
        <v>101</v>
      </c>
      <c r="B7" s="5"/>
      <c r="C7" s="4" t="s">
        <v>102</v>
      </c>
    </row>
    <row r="8" ht="46" customHeight="1" spans="1:3" x14ac:dyDescent="0.25">
      <c r="A8" s="4" t="s">
        <v>103</v>
      </c>
      <c r="B8" s="5"/>
      <c r="C8" s="4" t="s">
        <v>104</v>
      </c>
    </row>
    <row r="9" ht="46" customHeight="1" spans="1:3" x14ac:dyDescent="0.25">
      <c r="A9" s="4" t="s">
        <v>105</v>
      </c>
      <c r="B9" s="5"/>
      <c r="C9" s="4" t="s">
        <v>106</v>
      </c>
    </row>
    <row r="10" ht="46" customHeight="1" spans="1:3" x14ac:dyDescent="0.25">
      <c r="A10" s="4" t="s">
        <v>107</v>
      </c>
      <c r="B10" s="5"/>
      <c r="C10" s="4" t="s">
        <v>108</v>
      </c>
    </row>
    <row r="11" ht="46" customHeight="1" spans="1:3" x14ac:dyDescent="0.25">
      <c r="A11" s="4" t="s">
        <v>109</v>
      </c>
      <c r="B11" s="5"/>
      <c r="C11" s="4" t="s">
        <v>110</v>
      </c>
    </row>
    <row r="12" ht="46" customHeight="1" spans="1:3" x14ac:dyDescent="0.25">
      <c r="A12" s="4" t="s">
        <v>111</v>
      </c>
      <c r="B12" s="5"/>
      <c r="C12" s="4" t="s">
        <v>112</v>
      </c>
    </row>
    <row r="13" ht="46" customHeight="1" spans="1:3" x14ac:dyDescent="0.25">
      <c r="A13" s="4" t="s">
        <v>113</v>
      </c>
      <c r="B13" s="5"/>
      <c r="C13" s="4" t="s">
        <v>114</v>
      </c>
    </row>
    <row r="14" ht="46" customHeight="1" spans="1:3" x14ac:dyDescent="0.25">
      <c r="A14" s="4" t="s">
        <v>115</v>
      </c>
      <c r="B14" s="5"/>
      <c r="C14" s="4" t="s">
        <v>116</v>
      </c>
    </row>
    <row r="15" ht="46" customHeight="1" spans="1:3" x14ac:dyDescent="0.25">
      <c r="A15" s="4" t="s">
        <v>117</v>
      </c>
      <c r="B15" s="5"/>
      <c r="C15" s="4" t="s">
        <v>118</v>
      </c>
    </row>
    <row r="16" ht="46" customHeight="1" spans="1:3" x14ac:dyDescent="0.25">
      <c r="A16" s="4" t="s">
        <v>119</v>
      </c>
      <c r="B16" s="5"/>
      <c r="C16" s="4" t="s">
        <v>120</v>
      </c>
    </row>
    <row r="18" ht="46" customHeight="1" spans="1:3" x14ac:dyDescent="0.25">
      <c r="A18" s="4" t="s">
        <v>121</v>
      </c>
      <c r="B18" s="11" t="str">
        <f>IF(COUNT(B5)&lt;1,"",IF(B5&lt;0,"Проверьте объём",B5/1000))</f>
        <v/>
      </c>
      <c r="C18" s="4" t="s">
        <v>122</v>
      </c>
    </row>
    <row r="19" ht="46" customHeight="1" spans="1:3" x14ac:dyDescent="0.25">
      <c r="A19" s="4" t="s">
        <v>123</v>
      </c>
      <c r="B19" s="11" t="str">
        <f>IF(COUNT(B18,B12)&lt;2,"",IF(OR(B12&lt;0,B12&lt;&gt;INT(B12)),"Проверьте шаги",B18*B12))</f>
        <v/>
      </c>
      <c r="C19" s="4" t="s">
        <v>124</v>
      </c>
    </row>
    <row r="20" ht="46" customHeight="1" spans="1:3" x14ac:dyDescent="0.25">
      <c r="A20" s="9" t="s">
        <v>125</v>
      </c>
      <c r="B20" s="14" t="str">
        <f>IF(COUNT(B18,B13)&lt;2,"",B18*B13)</f>
        <v/>
      </c>
      <c r="C20" s="9" t="s">
        <v>126</v>
      </c>
    </row>
    <row r="21" ht="46" customHeight="1" spans="1:3" x14ac:dyDescent="0.25">
      <c r="A21" s="9" t="s">
        <v>127</v>
      </c>
      <c r="B21" s="13" t="str">
        <f>IF(COUNT(B18:B19,B14:B15)&lt;4,"",B18*B14+B19*B15)</f>
        <v/>
      </c>
      <c r="C21" s="9" t="s">
        <v>128</v>
      </c>
    </row>
    <row r="22" ht="46" customHeight="1" spans="1:3" x14ac:dyDescent="0.25">
      <c r="A22" s="4" t="s">
        <v>129</v>
      </c>
      <c r="B22" s="11" t="str">
        <f>IF(COUNT(B7,B10:B12)&lt;4,"Заполните дальности",IF(OR(B7&lt;0,B10&lt;0,B11&lt;=0,B12&lt;0,B12&lt;&gt;INT(B12)),"Проверьте числа",IF(ABS(B7-B10-B11*B12)&lt;0.000001,"Дальность согласована","Проверьте неполный шаг по технической части")))</f>
        <v>Заполните дальности</v>
      </c>
      <c r="C22" s="4" t="s">
        <v>130</v>
      </c>
    </row>
    <row r="24" ht="94" customHeight="1" spans="1:3" x14ac:dyDescent="0.25">
      <c r="A24" s="4" t="s">
        <v>131</v>
      </c>
      <c r="B24" s="15" t="s">
        <v>132</v>
      </c>
      <c r="C24" s="4" t="s">
        <v>133</v>
      </c>
    </row>
    <row r="25" ht="46" customHeight="1" spans="1:3" x14ac:dyDescent="0.25">
      <c r="A25" s="4" t="s">
        <v>134</v>
      </c>
      <c r="B25" s="11"/>
      <c r="C25" s="4" t="s">
        <v>135</v>
      </c>
    </row>
  </sheetData>
  <pageMargins left="0.25" right="0.25" top="0.4" bottom="0.4" header="0.2" footer="0.2"/>
  <pageSetup paperSize="9" orientation="landscape" fitToWidth="1" fitToHeight="0"/>
  <headerFooter>
    <oddFooter>Перевозка грунта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7" customWidth="1"/>
    <col min="2" max="2" width="29" customWidth="1"/>
    <col min="3" max="3" width="82" customWidth="1"/>
  </cols>
  <sheetData>
    <row r="1" ht="38" customHeight="1" spans="1:1" x14ac:dyDescent="0.25">
      <c r="A1" s="1" t="s">
        <v>136</v>
      </c>
    </row>
    <row r="2" ht="46" customHeight="1" spans="1:1" x14ac:dyDescent="0.25">
      <c r="A2" s="2" t="s">
        <v>70</v>
      </c>
    </row>
    <row r="3" ht="26" customHeight="1" spans="1:3" x14ac:dyDescent="0.25">
      <c r="A3" s="3" t="s">
        <v>2</v>
      </c>
      <c r="B3" s="3" t="s">
        <v>3</v>
      </c>
      <c r="C3" s="3" t="s">
        <v>4</v>
      </c>
    </row>
    <row r="4" ht="46" customHeight="1" spans="1:3" x14ac:dyDescent="0.25">
      <c r="A4" s="4" t="s">
        <v>137</v>
      </c>
      <c r="B4" s="11" t="str">
        <f>IF(COUNT('Исходные данные'!B10,'Исходные данные'!B11)&lt;2,"Заполните объёмы",IF(OR('Исходные данные'!B10&lt;0,'Исходные данные'!B11&lt;0,'Исходные данные'!B11&gt;'Исходные данные'!B10),"Ошибка баланса","Проверено"))</f>
        <v>Заполните объёмы</v>
      </c>
      <c r="C4" s="4" t="s">
        <v>138</v>
      </c>
    </row>
    <row r="5" ht="46" customHeight="1" spans="1:3" x14ac:dyDescent="0.25">
      <c r="A5" s="4" t="s">
        <v>139</v>
      </c>
      <c r="B5" s="11" t="str">
        <f>IF(OR('Исходные данные'!B12="",'Исходные данные'!B14=""),"Укажите состояние",IF('Исходные данные'!B12='Исходные данные'!B14,"Проверено","Состояния не совпадают"))</f>
        <v>Укажите состояние</v>
      </c>
      <c r="C5" s="4" t="s">
        <v>140</v>
      </c>
    </row>
    <row r="6" ht="46" customHeight="1" spans="1:3" x14ac:dyDescent="0.25">
      <c r="A6" s="4" t="s">
        <v>141</v>
      </c>
      <c r="B6" s="11" t="str">
        <f>IF(OR('Исходные данные'!B15="",COUNT('Исходные данные'!B13)&lt;1),"Укажите плотность и источник",IF('Исходные данные'!B13&lt;=0,"Плотность должна быть больше нуля","Проверено"))</f>
        <v>Укажите плотность и источник</v>
      </c>
      <c r="C6" s="4" t="s">
        <v>142</v>
      </c>
    </row>
    <row r="7" ht="46" customHeight="1" spans="1:3" x14ac:dyDescent="0.25">
      <c r="A7" s="4" t="s">
        <v>143</v>
      </c>
      <c r="B7" s="11" t="str">
        <f>IF(OR('Исходные данные'!B23="",'Исходные данные'!B24=""),"Укажите класс и основание","Проверено")</f>
        <v>Укажите класс и основание</v>
      </c>
      <c r="C7" s="4" t="s">
        <v>144</v>
      </c>
    </row>
    <row r="8" ht="46" customHeight="1" spans="1:3" x14ac:dyDescent="0.25">
      <c r="A8" s="4" t="s">
        <v>145</v>
      </c>
      <c r="B8" s="11" t="str">
        <f>IF(OR('Исходные данные'!B21="",'Исходные данные'!B22="",'Исходные данные'!B26="",'Исходные данные'!B25="",COUNT('Исходные данные'!B20)&lt;1),"Заполните маршрут и транспорт","Проверено")</f>
        <v>Заполните маршрут и транспорт</v>
      </c>
      <c r="C8" s="4" t="s">
        <v>146</v>
      </c>
    </row>
    <row r="9" ht="46" customHeight="1" spans="1:3" x14ac:dyDescent="0.25">
      <c r="A9" s="4" t="s">
        <v>147</v>
      </c>
      <c r="B9" s="11" t="str">
        <f>IF(OR('Исходные данные'!B28="",COUNT('Исходные данные'!B29)&lt;1),"Укажите измеритель и цену",IF(OR('Исходные данные'!B28="руб./т",'Исходные данные'!B28="руб./т·км"),IF('Исходные данные'!B29&lt;0,"Цена отрицательная","Проверено"),"Проверьте измеритель"))</f>
        <v>Укажите измеритель и цену</v>
      </c>
      <c r="C9" s="4" t="s">
        <v>148</v>
      </c>
    </row>
    <row r="10" ht="46" customHeight="1" spans="1:3" x14ac:dyDescent="0.25">
      <c r="A10" s="4" t="s">
        <v>56</v>
      </c>
      <c r="B10" s="11" t="str">
        <f>IF(OR('Исходные данные'!B27="",'Исходные данные'!B30="",'Исходные данные'!B31="",'Исходные данные'!B32="",'Исходные данные'!B33="",'Исходные данные'!B34="",'Исходные данные'!B35=""),"Заполните паспорт цены","Проверено")</f>
        <v>Заполните паспорт цены</v>
      </c>
      <c r="C10" s="4" t="s">
        <v>149</v>
      </c>
    </row>
    <row r="11" ht="46" customHeight="1" spans="1:3" x14ac:dyDescent="0.25">
      <c r="A11" s="4" t="s">
        <v>150</v>
      </c>
      <c r="B11" s="11" t="str">
        <f>IF(OR('Исходные данные'!B18="",'Исходные данные'!B19=""),"Проверьте состав погрузки",IF(AND('Исходные данные'!B18="Да",'Исходные данные'!B19="Да"),"Двойной счёт погрузки","Проверено"))</f>
        <v>Проверьте состав погрузки</v>
      </c>
      <c r="C11" s="4" t="s">
        <v>151</v>
      </c>
    </row>
    <row r="12" ht="46" customHeight="1" spans="1:3" x14ac:dyDescent="0.25">
      <c r="A12" s="4" t="s">
        <v>152</v>
      </c>
      <c r="B12" s="11" t="str">
        <f>IF(COUNT('Исходные данные'!B16,'Внешняя перевозка'!B6)&lt;2,"Укажите объём погрузки",IF(OR('Исходные данные'!B16&lt;0,'Исходные данные'!B16&gt;'Внешняя перевозка'!B6),"Проверьте объём погрузки","Проверено"))</f>
        <v>Укажите объём погрузки</v>
      </c>
      <c r="C12" s="4" t="s">
        <v>153</v>
      </c>
    </row>
    <row r="14" ht="46" customHeight="1" spans="1:3" x14ac:dyDescent="0.25">
      <c r="A14" s="9" t="s">
        <v>154</v>
      </c>
      <c r="B14" s="10">
        <f>COUNTIF(B4:B12,"&lt;&gt;Проверено")</f>
        <v>9</v>
      </c>
      <c r="C14" s="9" t="s">
        <v>155</v>
      </c>
    </row>
    <row r="16" ht="46" customHeight="1" spans="1:3" x14ac:dyDescent="0.25">
      <c r="A16" s="4" t="s">
        <v>156</v>
      </c>
      <c r="B16" s="11"/>
      <c r="C16" s="4" t="s">
        <v>157</v>
      </c>
    </row>
    <row r="17" ht="46" customHeight="1" spans="1:3" x14ac:dyDescent="0.25">
      <c r="A17" s="4" t="s">
        <v>158</v>
      </c>
      <c r="B17" s="11"/>
      <c r="C17" s="4" t="s">
        <v>159</v>
      </c>
    </row>
    <row r="18" ht="46" customHeight="1" spans="1:3" x14ac:dyDescent="0.25">
      <c r="A18" s="4" t="s">
        <v>92</v>
      </c>
      <c r="B18" s="11"/>
      <c r="C18" s="4" t="s">
        <v>160</v>
      </c>
    </row>
    <row r="19" ht="46" customHeight="1" spans="1:3" x14ac:dyDescent="0.25">
      <c r="A19" s="4" t="s">
        <v>161</v>
      </c>
      <c r="B19" s="11"/>
      <c r="C19" s="4" t="s">
        <v>162</v>
      </c>
    </row>
  </sheetData>
  <conditionalFormatting sqref="B4:B12">
    <cfRule type="expression" dxfId="0" priority="1">
      <formula>B4&lt;&gt;"Проверено"</formula>
    </cfRule>
  </conditionalFormatting>
  <pageMargins left="0.25" right="0.25" top="0.4" bottom="0.4" header="0.2" footer="0.2"/>
  <pageSetup paperSize="9" orientation="landscape" fitToWidth="1" fitToHeight="0"/>
  <headerFooter>
    <oddFooter>Перевозка грунта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Внешняя перевозка</vt:lpstr>
      <vt:lpstr>Специальные ГЭСН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2026-10-07T06:05:51Z</dcterms:modified>
</cp:coreProperties>
</file>