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ИМ-СМР" state="visible" r:id="rId5"/>
    <sheet sheetId="3" name="Контроль ресурсов" state="visible" r:id="rId6"/>
    <sheet sheetId="4" name="Проверка" state="visible" r:id="rId7"/>
  </sheets>
  <definedNames>
    <definedName name="_xlnm.Print_Area" localSheetId="0">'Паспорт'!$A1:$D33</definedName>
    <definedName name="_xlnm.Print_Titles" localSheetId="0">'Паспорт'!$1:$4</definedName>
    <definedName name="_xlnm.Print_Area" localSheetId="1">'БИМ-СМР'!$A1:$D44</definedName>
    <definedName name="_xlnm.Print_Titles" localSheetId="1">'БИМ-СМР'!$1:$4</definedName>
    <definedName name="_xlnm.Print_Area" localSheetId="2">'Контроль ресурсов'!$A1:$D24</definedName>
    <definedName name="_xlnm.Print_Titles" localSheetId="2">'Контроль ресурсов'!$1:$4</definedName>
    <definedName name="_xlnm.Print_Area" localSheetId="3">'Проверка'!$A1:$D16</definedName>
    <definedName name="_xlnm.Print_Titles" localSheetId="3">'Проверка'!$1:$4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C5" authorId="0">
      <text>
        <r>
          <t>Заполните по своей смете и подтверждающему документу.</t>
        </r>
      </text>
    </comment>
    <comment ref="D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C6" authorId="0">
      <text>
        <r>
          <t>Заполните по своей смете и подтверждающему документу.</t>
        </r>
      </text>
    </comment>
    <comment ref="D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C7" authorId="0">
      <text>
        <r>
          <t>Заполните по своей смете и подтверждающему документу.</t>
        </r>
      </text>
    </comment>
    <comment ref="D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C8" authorId="0">
      <text>
        <r>
          <t>Заполните по своей смете и подтверждающему документу.</t>
        </r>
      </text>
    </comment>
    <comment ref="D8" authorId="0">
      <text>
        <r>
          <t>Заполните по своей смете и подтверждающему документу.</t>
        </r>
      </text>
    </comment>
    <comment ref="B9" authorId="0">
      <text>
        <r>
          <t>Заполните по своей смете и подтверждающему документу.</t>
        </r>
      </text>
    </comment>
    <comment ref="C9" authorId="0">
      <text>
        <r>
          <t>Заполните по своей смете и подтверждающему документу.</t>
        </r>
      </text>
    </comment>
    <comment ref="D9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0" authorId="0">
      <text>
        <r>
          <t>Заполните по своей смете и подтверждающему документу.</t>
        </r>
      </text>
    </comment>
    <comment ref="D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C16" authorId="0">
      <text>
        <r>
          <t>Заполните по своей смете и подтверждающему документу.</t>
        </r>
      </text>
    </comment>
    <comment ref="D16" authorId="0">
      <text>
        <r>
          <t>Заполните по своей смете и подтверждающему документу.</t>
        </r>
      </text>
    </comment>
    <comment ref="B17" authorId="0">
      <text>
        <r>
          <t>Заполните по своей смете и подтверждающему документу.</t>
        </r>
      </text>
    </comment>
    <comment ref="C17" authorId="0">
      <text>
        <r>
          <t>Заполните по своей смете и подтверждающему документу.</t>
        </r>
      </text>
    </comment>
    <comment ref="D17" authorId="0">
      <text>
        <r>
          <t>Заполните по своей смете и подтверждающему документу.</t>
        </r>
      </text>
    </comment>
    <comment ref="B18" authorId="0">
      <text>
        <r>
          <t>Заполните по своей смете и подтверждающему документу.</t>
        </r>
      </text>
    </comment>
    <comment ref="C18" authorId="0">
      <text>
        <r>
          <t>Заполните по своей смете и подтверждающему документу.</t>
        </r>
      </text>
    </comment>
    <comment ref="D18" authorId="0">
      <text>
        <r>
          <t>Заполните по своей смете и подтверждающему документу.</t>
        </r>
      </text>
    </comment>
    <comment ref="B19" authorId="0">
      <text>
        <r>
          <t>Заполните по своей смете и подтверждающему документу.</t>
        </r>
      </text>
    </comment>
    <comment ref="C19" authorId="0">
      <text>
        <r>
          <t>Заполните по своей смете и подтверждающему документу.</t>
        </r>
      </text>
    </comment>
    <comment ref="D19" authorId="0">
      <text>
        <r>
          <t>Заполните по своей смете и подтверждающему документу.</t>
        </r>
      </text>
    </comment>
    <comment ref="B20" authorId="0">
      <text>
        <r>
          <t>Заполните по своей смете и подтверждающему документу.</t>
        </r>
      </text>
    </comment>
    <comment ref="C20" authorId="0">
      <text>
        <r>
          <t>Заполните по своей смете и подтверждающему документу.</t>
        </r>
      </text>
    </comment>
    <comment ref="D20" authorId="0">
      <text>
        <r>
          <t>Заполните по своей смете и подтверждающему документу.</t>
        </r>
      </text>
    </comment>
    <comment ref="B21" authorId="0">
      <text>
        <r>
          <t>Заполните по своей смете и подтверждающему документу.</t>
        </r>
      </text>
    </comment>
    <comment ref="C21" authorId="0">
      <text>
        <r>
          <t>Заполните по своей смете и подтверждающему документу.</t>
        </r>
      </text>
    </comment>
    <comment ref="D21" authorId="0">
      <text>
        <r>
          <t>Заполните по своей смете и подтверждающему документу.</t>
        </r>
      </text>
    </comment>
    <comment ref="B22" authorId="0">
      <text>
        <r>
          <t>Заполните по своей смете и подтверждающему документу.</t>
        </r>
      </text>
    </comment>
    <comment ref="C22" authorId="0">
      <text>
        <r>
          <t>Заполните по своей смете и подтверждающему документу.</t>
        </r>
      </text>
    </comment>
    <comment ref="D22" authorId="0">
      <text>
        <r>
          <t>Заполните по своей смете и подтверждающему документу.</t>
        </r>
      </text>
    </comment>
    <comment ref="B23" authorId="0">
      <text>
        <r>
          <t>Заполните по своей смете и подтверждающему документу.</t>
        </r>
      </text>
    </comment>
    <comment ref="C23" authorId="0">
      <text>
        <r>
          <t>Заполните по своей смете и подтверждающему документу.</t>
        </r>
      </text>
    </comment>
    <comment ref="D23" authorId="0">
      <text>
        <r>
          <t>Заполните по своей смете и подтверждающему документу.</t>
        </r>
      </text>
    </comment>
    <comment ref="B24" authorId="0">
      <text>
        <r>
          <t>Заполните по своей смете и подтверждающему документу.</t>
        </r>
      </text>
    </comment>
    <comment ref="C24" authorId="0">
      <text>
        <r>
          <t>Заполните по своей смете и подтверждающему документу.</t>
        </r>
      </text>
    </comment>
    <comment ref="D24" authorId="0">
      <text>
        <r>
          <t>Заполните по своей смете и подтверждающему документу.</t>
        </r>
      </text>
    </comment>
    <comment ref="B25" authorId="0">
      <text>
        <r>
          <t>Заполните по своей смете и подтверждающему документу.</t>
        </r>
      </text>
    </comment>
    <comment ref="C25" authorId="0">
      <text>
        <r>
          <t>Заполните по своей смете и подтверждающему документу.</t>
        </r>
      </text>
    </comment>
    <comment ref="D25" authorId="0">
      <text>
        <r>
          <t>Заполните по своей смете и подтверждающему документу.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B17" authorId="0">
      <text>
        <r>
          <t>Заполните по своей смете и подтверждающему документу.</t>
        </r>
      </text>
    </comment>
    <comment ref="C30" authorId="0">
      <text>
        <r>
          <t>Учебное значение. Для своей сметы укажите подтверждённый индекс к СМР.</t>
        </r>
      </text>
    </comment>
    <comment ref="D30" authorId="0">
      <text>
        <r>
          <t>Учебное значение. Для своей сметы укажите подтверждённый индекс к СМР.</t>
        </r>
      </text>
    </comment>
    <comment ref="C35" authorId="0">
      <text>
        <r>
          <t>Заполните по своей смете и подтверждающему документу.</t>
        </r>
      </text>
    </comment>
    <comment ref="D35" authorId="0">
      <text>
        <r>
          <t>Заполните по своей смете и подтверждающему документу.</t>
        </r>
      </text>
    </comment>
    <comment ref="C36" authorId="0">
      <text>
        <r>
          <t>Заполните по своей смете и подтверждающему документу.</t>
        </r>
      </text>
    </comment>
    <comment ref="D36" authorId="0">
      <text>
        <r>
          <t>Заполните по своей смете и подтверждающему документу.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B5" authorId="0">
      <text>
        <r>
          <t>Заполните по своей смете и подтверждающему документу.</t>
        </r>
      </text>
    </comment>
    <comment ref="C5" authorId="0">
      <text>
        <r>
          <t>Заполните по своей смете и подтверждающему документу.</t>
        </r>
      </text>
    </comment>
    <comment ref="D5" authorId="0">
      <text>
        <r>
          <t>Заполните по своей смете и подтверждающему документу.</t>
        </r>
      </text>
    </comment>
    <comment ref="B6" authorId="0">
      <text>
        <r>
          <t>Заполните по своей смете и подтверждающему документу.</t>
        </r>
      </text>
    </comment>
    <comment ref="C6" authorId="0">
      <text>
        <r>
          <t>Заполните по своей смете и подтверждающему документу.</t>
        </r>
      </text>
    </comment>
    <comment ref="D6" authorId="0">
      <text>
        <r>
          <t>Заполните по своей смете и подтверждающему документу.</t>
        </r>
      </text>
    </comment>
    <comment ref="B7" authorId="0">
      <text>
        <r>
          <t>Заполните по своей смете и подтверждающему документу.</t>
        </r>
      </text>
    </comment>
    <comment ref="C7" authorId="0">
      <text>
        <r>
          <t>Заполните по своей смете и подтверждающему документу.</t>
        </r>
      </text>
    </comment>
    <comment ref="D7" authorId="0">
      <text>
        <r>
          <t>Заполните по своей смете и подтверждающему документу.</t>
        </r>
      </text>
    </comment>
    <comment ref="B8" authorId="0">
      <text>
        <r>
          <t>Заполните по своей смете и подтверждающему документу.</t>
        </r>
      </text>
    </comment>
    <comment ref="C8" authorId="0">
      <text>
        <r>
          <t>Заполните по своей смете и подтверждающему документу.</t>
        </r>
      </text>
    </comment>
    <comment ref="D8" authorId="0">
      <text>
        <r>
          <t>Заполните по своей смете и подтверждающему документу.</t>
        </r>
      </text>
    </comment>
    <comment ref="B9" authorId="0">
      <text>
        <r>
          <t>Заполните по своей смете и подтверждающему документу.</t>
        </r>
      </text>
    </comment>
    <comment ref="C9" authorId="0">
      <text>
        <r>
          <t>Заполните по своей смете и подтверждающему документу.</t>
        </r>
      </text>
    </comment>
    <comment ref="D9" authorId="0">
      <text>
        <r>
          <t>Заполните по своей смете и подтверждающему документу.</t>
        </r>
      </text>
    </comment>
    <comment ref="B10" authorId="0">
      <text>
        <r>
          <t>Заполните по своей смете и подтверждающему документу.</t>
        </r>
      </text>
    </comment>
    <comment ref="C10" authorId="0">
      <text>
        <r>
          <t>Заполните по своей смете и подтверждающему документу.</t>
        </r>
      </text>
    </comment>
    <comment ref="D10" authorId="0">
      <text>
        <r>
          <t>Заполните по своей смете и подтверждающему документу.</t>
        </r>
      </text>
    </comment>
    <comment ref="B11" authorId="0">
      <text>
        <r>
          <t>Заполните по своей смете и подтверждающему документу.</t>
        </r>
      </text>
    </comment>
    <comment ref="C11" authorId="0">
      <text>
        <r>
          <t>Заполните по своей смете и подтверждающему документу.</t>
        </r>
      </text>
    </comment>
    <comment ref="D11" authorId="0">
      <text>
        <r>
          <t>Заполните по своей смете и подтверждающему документу.</t>
        </r>
      </text>
    </comment>
    <comment ref="B12" authorId="0">
      <text>
        <r>
          <t>Заполните по своей смете и подтверждающему документу.</t>
        </r>
      </text>
    </comment>
    <comment ref="C12" authorId="0">
      <text>
        <r>
          <t>Заполните по своей смете и подтверждающему документу.</t>
        </r>
      </text>
    </comment>
    <comment ref="D12" authorId="0">
      <text>
        <r>
          <t>Заполните по своей смете и подтверждающему документу.</t>
        </r>
      </text>
    </comment>
    <comment ref="B13" authorId="0">
      <text>
        <r>
          <t>Заполните по своей смете и подтверждающему документу.</t>
        </r>
      </text>
    </comment>
    <comment ref="C13" authorId="0">
      <text>
        <r>
          <t>Заполните по своей смете и подтверждающему документу.</t>
        </r>
      </text>
    </comment>
    <comment ref="D13" authorId="0">
      <text>
        <r>
          <t>Заполните по своей смете и подтверждающему документу.</t>
        </r>
      </text>
    </comment>
    <comment ref="B14" authorId="0">
      <text>
        <r>
          <t>Заполните по своей смете и подтверждающему документу.</t>
        </r>
      </text>
    </comment>
    <comment ref="C14" authorId="0">
      <text>
        <r>
          <t>Заполните по своей смете и подтверждающему документу.</t>
        </r>
      </text>
    </comment>
    <comment ref="D14" authorId="0">
      <text>
        <r>
          <t>Заполните по своей смете и подтверждающему документу.</t>
        </r>
      </text>
    </comment>
    <comment ref="B15" authorId="0">
      <text>
        <r>
          <t>Заполните по своей смете и подтверждающему документу.</t>
        </r>
      </text>
    </comment>
    <comment ref="C15" authorId="0">
      <text>
        <r>
          <t>Заполните по своей смете и подтверждающему документу.</t>
        </r>
      </text>
    </comment>
    <comment ref="D15" authorId="0">
      <text>
        <r>
          <t>Заполните по своей смете и подтверждающему документу.</t>
        </r>
      </text>
    </comment>
    <comment ref="B16" authorId="0">
      <text>
        <r>
          <t>Заполните по своей смете и подтверждающему документу.</t>
        </r>
      </text>
    </comment>
    <comment ref="C16" authorId="0">
      <text>
        <r>
          <t>Заполните по своей смете и подтверждающему документу.</t>
        </r>
      </text>
    </comment>
    <comment ref="D16" authorId="0">
      <text>
        <r>
          <t>Заполните по своей смете и подтверждающему документу.</t>
        </r>
      </text>
    </comment>
  </commentList>
</comments>
</file>

<file path=xl/sharedStrings.xml><?xml version="1.0" encoding="utf-8"?>
<sst xmlns="http://schemas.openxmlformats.org/spreadsheetml/2006/main" count="140" uniqueCount="127">
  <si>
    <t>Паспорт пересчёта сметы</t>
  </si>
  <si>
    <t>Параметр</t>
  </si>
  <si>
    <t>Значение</t>
  </si>
  <si>
    <t>Источник и реквизиты</t>
  </si>
  <si>
    <t>Примечание</t>
  </si>
  <si>
    <t>Объект</t>
  </si>
  <si>
    <t>Учебный фрагмент гидроизоляции пола</t>
  </si>
  <si>
    <t>Номер и версия</t>
  </si>
  <si>
    <t>Учебные версии до и после</t>
  </si>
  <si>
    <t>Основание пересчёта</t>
  </si>
  <si>
    <t>Контроль смены индекса при прежних объёмах</t>
  </si>
  <si>
    <t>База и редакция</t>
  </si>
  <si>
    <t>ФЕР ФСНБ-2020, базисный уровень 2001 года</t>
  </si>
  <si>
    <t>Дополнение базы</t>
  </si>
  <si>
    <t>Метод и схема</t>
  </si>
  <si>
    <t>БИМ с индексом к СМР</t>
  </si>
  <si>
    <t>Субъект РФ</t>
  </si>
  <si>
    <t>Ценовая зона</t>
  </si>
  <si>
    <t>Период до</t>
  </si>
  <si>
    <t>Условный период до</t>
  </si>
  <si>
    <t>Период после</t>
  </si>
  <si>
    <t>Условный период после</t>
  </si>
  <si>
    <t>Источник индекса до</t>
  </si>
  <si>
    <t>Учебный индекс 12</t>
  </si>
  <si>
    <t>Источник индекса после</t>
  </si>
  <si>
    <t>Учебный индекс 13</t>
  </si>
  <si>
    <t>Источники ресурсных цен</t>
  </si>
  <si>
    <t>Норматив НР</t>
  </si>
  <si>
    <t>112 %, полы, обычная территория</t>
  </si>
  <si>
    <t>Норматив СП</t>
  </si>
  <si>
    <t>65 %, полы</t>
  </si>
  <si>
    <t>Коэффициенты и основания</t>
  </si>
  <si>
    <t>Коэффициенты к НР и СП: 1</t>
  </si>
  <si>
    <t>Налоговый сценарий</t>
  </si>
  <si>
    <t>Учебная иллюстрация НДС 22 %, резерв 0</t>
  </si>
  <si>
    <t>Составил: должность, ФИО</t>
  </si>
  <si>
    <t>Дата составления</t>
  </si>
  <si>
    <t>Проверил: должность, ФИО</t>
  </si>
  <si>
    <t>Дата проверки</t>
  </si>
  <si>
    <t>Жёлтые ячейки: ввод. Формулы защищены от случайной правки.</t>
  </si>
  <si>
    <t>Источники нормативов и условия учебного примера</t>
  </si>
  <si>
    <t>НР: № 812/пр, строка 11 приложения</t>
  </si>
  <si>
    <t>Открыть первоисточник</t>
  </si>
  <si>
    <t>СП: № 774/пр, строка 11 приложения</t>
  </si>
  <si>
    <t>НДС: письмо ФНС от 29.12.2025</t>
  </si>
  <si>
    <t>Индексы 12 и 13 и площадь 250 м²</t>
  </si>
  <si>
    <t>Учебные условия, не региональные индексы</t>
  </si>
  <si>
    <t>Пересчёт одной позиции БИМ</t>
  </si>
  <si>
    <t>Показатель</t>
  </si>
  <si>
    <t>Общие исходные данные</t>
  </si>
  <si>
    <t>До</t>
  </si>
  <si>
    <t>После</t>
  </si>
  <si>
    <t>Шифр и работа</t>
  </si>
  <si>
    <t>ФЕР 11-01-004-03; первый слой на резино-битумной мастике</t>
  </si>
  <si>
    <t>Физический объём, м²</t>
  </si>
  <si>
    <t>Измеритель, м² на единицу</t>
  </si>
  <si>
    <t>Количество единиц расценки</t>
  </si>
  <si>
    <t>ОЗП на измеритель, руб.</t>
  </si>
  <si>
    <t>ЭМ на измеритель, руб.</t>
  </si>
  <si>
    <t>ЗПМ в составе ЭМ на измеритель, руб.</t>
  </si>
  <si>
    <t>Учтённые материалы на измеритель, руб.</t>
  </si>
  <si>
    <t>Коэффициент к НР</t>
  </si>
  <si>
    <t>Коэффициент к СП</t>
  </si>
  <si>
    <t>ОЗП на объём, руб.</t>
  </si>
  <si>
    <t>ЭМ на объём, руб.</t>
  </si>
  <si>
    <t>ЗПМ в составе ЭМ на объём, руб.</t>
  </si>
  <si>
    <t>Учтённые материалы на объём, руб.</t>
  </si>
  <si>
    <t>Прямые затраты, руб.</t>
  </si>
  <si>
    <t>Фонд оплаты труда, руб.</t>
  </si>
  <si>
    <t>Накладные расходы в базе, руб.</t>
  </si>
  <si>
    <t>Сметная прибыль в базе, руб.</t>
  </si>
  <si>
    <t>Базисная сумма СМР, руб.</t>
  </si>
  <si>
    <t>Индекс к СМР</t>
  </si>
  <si>
    <t>Стоимость СМР, руб.</t>
  </si>
  <si>
    <t>Изменение стоимости СМР, руб.</t>
  </si>
  <si>
    <t>Изменение стоимости СМР, %</t>
  </si>
  <si>
    <t>Отдельная налоговая иллюстрация</t>
  </si>
  <si>
    <t>Не итог локальной позиции</t>
  </si>
  <si>
    <t>Резерв в учебном сценарии, руб.</t>
  </si>
  <si>
    <t>Ставка НДС</t>
  </si>
  <si>
    <t>НДС, руб.</t>
  </si>
  <si>
    <t>Учебная сумма с налогом, руб.</t>
  </si>
  <si>
    <t>Изменение суммы с налогом, руб.</t>
  </si>
  <si>
    <t>Базисный уровень 2001 года. Округление каждой денежной строки до копеек.</t>
  </si>
  <si>
    <t>ЗПМ входит в ЭМ. НР и СП включены в базу до индекса к СМР.</t>
  </si>
  <si>
    <t>Фрагмент по учтённым составляющим, не полная стоимость пола.</t>
  </si>
  <si>
    <t>Резерв и НДС относятся к сводному расчёту. Индексы автоматически не подбираются.</t>
  </si>
  <si>
    <t>Проверка одной ресурсной цены</t>
  </si>
  <si>
    <t>Общие данные</t>
  </si>
  <si>
    <t>Код и наименование</t>
  </si>
  <si>
    <t>Учебная проверка отдельного ресурса</t>
  </si>
  <si>
    <t>Единица измерения</t>
  </si>
  <si>
    <t>маш.-ч</t>
  </si>
  <si>
    <t>Расход на единицу нормы</t>
  </si>
  <si>
    <t>Количество единиц нормы</t>
  </si>
  <si>
    <t>Количество ресурса</t>
  </si>
  <si>
    <t>Регион и ценовая зона</t>
  </si>
  <si>
    <t>Период</t>
  </si>
  <si>
    <t>Учебные условия</t>
  </si>
  <si>
    <t>Базисная цена, руб.</t>
  </si>
  <si>
    <t>Индекс ГОСР</t>
  </si>
  <si>
    <t>Прямая текущая цена, руб.</t>
  </si>
  <si>
    <t>Учебная арифметика; региональную цену подтвердить</t>
  </si>
  <si>
    <t>Подтверждённая текущая цена, руб.</t>
  </si>
  <si>
    <t>Происхождение цены</t>
  </si>
  <si>
    <t>Стоимость ресурса, руб.</t>
  </si>
  <si>
    <t>Разница стоимости, руб.</t>
  </si>
  <si>
    <t>Статус строки</t>
  </si>
  <si>
    <t>Текущую цену умножают на количество без повторного индекса её получения.</t>
  </si>
  <si>
    <t>Нет цены или источника: стоимость отсутствует, а не равна нулю.</t>
  </si>
  <si>
    <t>Учебные данные не являются ценами указанного региона и периода.</t>
  </si>
  <si>
    <t>Контроль перед передачей заказчику</t>
  </si>
  <si>
    <t>Что проверить</t>
  </si>
  <si>
    <t>Результат и замечания</t>
  </si>
  <si>
    <t>Ответственный</t>
  </si>
  <si>
    <t>Дата</t>
  </si>
  <si>
    <t>Число строк и физические объёмы</t>
  </si>
  <si>
    <t>Измерители и перевод количества</t>
  </si>
  <si>
    <t>Источники, периоды, регион и зона</t>
  </si>
  <si>
    <t>Редакция базы и замены ресурсов</t>
  </si>
  <si>
    <t>ЗПМ входит в ЭМ без повторного включения</t>
  </si>
  <si>
    <t>ФОТ, НР, СП и схема начисления</t>
  </si>
  <si>
    <t>Нет повторной индексации</t>
  </si>
  <si>
    <t>Пропущенные цены и неполный итог</t>
  </si>
  <si>
    <t>Налоговый сценарий и резерв</t>
  </si>
  <si>
    <t>Одинаковые правила округления</t>
  </si>
  <si>
    <t>Разница стоимости объяснена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</si>
</sst>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FFFF"/>
      <sz val="10"/>
      <name val="Arial"/>
    </font>
    <font>
      <color rgb="302A26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8382F"/>
      </patternFill>
    </fill>
    <fill>
      <patternFill patternType="solid">
        <fgColor rgb="FFF4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right" vertical="center" wrapText="1"/>
      <protection locked="0"/>
    </xf>
    <xf numFmtId="164" fontId="3" fillId="0" borderId="0" xfId="0" applyNumberFormat="1" applyFont="1" applyAlignment="1">
      <alignment horizontal="right" vertical="center" wrapText="1"/>
    </xf>
    <xf numFmtId="10" fontId="3" fillId="3" borderId="0" xfId="0" applyNumberFormat="1" applyFont="1" applyFill="1" applyAlignment="1" applyProtection="1">
      <alignment horizontal="right" vertical="center" wrapText="1"/>
      <protection locked="0"/>
    </xf>
    <xf numFmtId="4" fontId="3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44f562bc-1b1f-4f25-9dbc-96814fe71da9" TargetMode="External"/><Relationship Id="rId2" Type="http://schemas.openxmlformats.org/officeDocument/2006/relationships/hyperlink" Target="https://fgiscs.minstroyrf.ru/api/FrsnDocument/DocDataByGuid/46c3d291-86bc-46bf-9d12-3d81c5deb20b" TargetMode="External"/><Relationship Id="rId3" Type="http://schemas.openxmlformats.org/officeDocument/2006/relationships/hyperlink" Target="https://www.nalog.gov.ru/rn77/about_fts/about_nalog/16594097/" TargetMode="External"/><Relationship Id="rId4" Type="http://schemas.openxmlformats.org/officeDocument/2006/relationships/comments" Target="../comments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0</v>
      </c>
    </row>
    <row r="3" ht="24" customHeight="1" x14ac:dyDescent="0.25"/>
    <row r="4" ht="30" customHeight="1" spans="1:4" x14ac:dyDescent="0.25">
      <c r="A4" s="2" t="s">
        <v>1</v>
      </c>
      <c r="B4" s="2" t="s">
        <v>2</v>
      </c>
      <c r="C4" s="2" t="s">
        <v>3</v>
      </c>
      <c r="D4" s="2" t="s">
        <v>4</v>
      </c>
    </row>
    <row r="5" ht="24" customHeight="1" spans="1:4" x14ac:dyDescent="0.25">
      <c r="A5" s="3" t="s">
        <v>5</v>
      </c>
      <c r="B5" s="4" t="s">
        <v>6</v>
      </c>
      <c r="C5" s="4"/>
      <c r="D5" s="4"/>
    </row>
    <row r="6" ht="24" customHeight="1" spans="1:4" x14ac:dyDescent="0.25">
      <c r="A6" s="3" t="s">
        <v>7</v>
      </c>
      <c r="B6" s="4" t="s">
        <v>8</v>
      </c>
      <c r="C6" s="4"/>
      <c r="D6" s="4"/>
    </row>
    <row r="7" ht="38" customHeight="1" spans="1:4" x14ac:dyDescent="0.25">
      <c r="A7" s="3" t="s">
        <v>9</v>
      </c>
      <c r="B7" s="4" t="s">
        <v>10</v>
      </c>
      <c r="C7" s="4"/>
      <c r="D7" s="4"/>
    </row>
    <row r="8" ht="38" customHeight="1" spans="1:4" x14ac:dyDescent="0.25">
      <c r="A8" s="3" t="s">
        <v>11</v>
      </c>
      <c r="B8" s="4" t="s">
        <v>12</v>
      </c>
      <c r="C8" s="4"/>
      <c r="D8" s="4"/>
    </row>
    <row r="9" ht="24" customHeight="1" spans="1:4" x14ac:dyDescent="0.25">
      <c r="A9" s="3" t="s">
        <v>13</v>
      </c>
      <c r="B9" s="4"/>
      <c r="C9" s="4"/>
      <c r="D9" s="4"/>
    </row>
    <row r="10" ht="24" customHeight="1" spans="1:4" x14ac:dyDescent="0.25">
      <c r="A10" s="3" t="s">
        <v>14</v>
      </c>
      <c r="B10" s="4" t="s">
        <v>15</v>
      </c>
      <c r="C10" s="4"/>
      <c r="D10" s="4"/>
    </row>
    <row r="11" ht="24" customHeight="1" spans="1:4" x14ac:dyDescent="0.25">
      <c r="A11" s="3" t="s">
        <v>16</v>
      </c>
      <c r="B11" s="4"/>
      <c r="C11" s="4"/>
      <c r="D11" s="4"/>
    </row>
    <row r="12" ht="24" customHeight="1" spans="1:4" x14ac:dyDescent="0.25">
      <c r="A12" s="3" t="s">
        <v>17</v>
      </c>
      <c r="B12" s="4"/>
      <c r="C12" s="4"/>
      <c r="D12" s="4"/>
    </row>
    <row r="13" ht="24" customHeight="1" spans="1:4" x14ac:dyDescent="0.25">
      <c r="A13" s="3" t="s">
        <v>18</v>
      </c>
      <c r="B13" s="4" t="s">
        <v>19</v>
      </c>
      <c r="C13" s="4"/>
      <c r="D13" s="4"/>
    </row>
    <row r="14" ht="24" customHeight="1" spans="1:4" x14ac:dyDescent="0.25">
      <c r="A14" s="3" t="s">
        <v>20</v>
      </c>
      <c r="B14" s="4" t="s">
        <v>21</v>
      </c>
      <c r="C14" s="4"/>
      <c r="D14" s="4"/>
    </row>
    <row r="15" ht="24" customHeight="1" spans="1:4" x14ac:dyDescent="0.25">
      <c r="A15" s="3" t="s">
        <v>22</v>
      </c>
      <c r="B15" s="4" t="s">
        <v>23</v>
      </c>
      <c r="C15" s="4"/>
      <c r="D15" s="4"/>
    </row>
    <row r="16" ht="24" customHeight="1" spans="1:4" x14ac:dyDescent="0.25">
      <c r="A16" s="3" t="s">
        <v>24</v>
      </c>
      <c r="B16" s="4" t="s">
        <v>25</v>
      </c>
      <c r="C16" s="4"/>
      <c r="D16" s="4"/>
    </row>
    <row r="17" ht="24" customHeight="1" spans="1:4" x14ac:dyDescent="0.25">
      <c r="A17" s="3" t="s">
        <v>26</v>
      </c>
      <c r="B17" s="4"/>
      <c r="C17" s="4"/>
      <c r="D17" s="4"/>
    </row>
    <row r="18" ht="24" customHeight="1" spans="1:4" x14ac:dyDescent="0.25">
      <c r="A18" s="3" t="s">
        <v>27</v>
      </c>
      <c r="B18" s="4" t="s">
        <v>28</v>
      </c>
      <c r="C18" s="4"/>
      <c r="D18" s="4"/>
    </row>
    <row r="19" ht="24" customHeight="1" spans="1:4" x14ac:dyDescent="0.25">
      <c r="A19" s="3" t="s">
        <v>29</v>
      </c>
      <c r="B19" s="4" t="s">
        <v>30</v>
      </c>
      <c r="C19" s="4"/>
      <c r="D19" s="4"/>
    </row>
    <row r="20" ht="24" customHeight="1" spans="1:4" x14ac:dyDescent="0.25">
      <c r="A20" s="3" t="s">
        <v>31</v>
      </c>
      <c r="B20" s="4" t="s">
        <v>32</v>
      </c>
      <c r="C20" s="4"/>
      <c r="D20" s="4"/>
    </row>
    <row r="21" ht="38" customHeight="1" spans="1:4" x14ac:dyDescent="0.25">
      <c r="A21" s="3" t="s">
        <v>33</v>
      </c>
      <c r="B21" s="4" t="s">
        <v>34</v>
      </c>
      <c r="C21" s="4"/>
      <c r="D21" s="4"/>
    </row>
    <row r="22" ht="24" customHeight="1" spans="1:4" x14ac:dyDescent="0.25">
      <c r="A22" s="3" t="s">
        <v>35</v>
      </c>
      <c r="B22" s="4"/>
      <c r="C22" s="4"/>
      <c r="D22" s="4"/>
    </row>
    <row r="23" ht="24" customHeight="1" spans="1:4" x14ac:dyDescent="0.25">
      <c r="A23" s="3" t="s">
        <v>36</v>
      </c>
      <c r="B23" s="4"/>
      <c r="C23" s="4"/>
      <c r="D23" s="4"/>
    </row>
    <row r="24" ht="24" customHeight="1" spans="1:4" x14ac:dyDescent="0.25">
      <c r="A24" s="3" t="s">
        <v>37</v>
      </c>
      <c r="B24" s="4"/>
      <c r="C24" s="4"/>
      <c r="D24" s="4"/>
    </row>
    <row r="25" ht="24" customHeight="1" spans="1:4" x14ac:dyDescent="0.25">
      <c r="A25" s="3" t="s">
        <v>38</v>
      </c>
      <c r="B25" s="4"/>
      <c r="C25" s="4"/>
      <c r="D25" s="4"/>
    </row>
    <row r="26" ht="24" customHeight="1" spans="1:4" x14ac:dyDescent="0.25"/>
    <row r="27" ht="24" customHeight="1" spans="1:4" x14ac:dyDescent="0.25"/>
    <row r="28" ht="38" customHeight="1" spans="1:4" x14ac:dyDescent="0.25">
      <c r="A28" s="3" t="s">
        <v>39</v>
      </c>
    </row>
    <row r="29" ht="38" customHeight="1" spans="1:4" x14ac:dyDescent="0.25">
      <c r="A29" s="3" t="s">
        <v>40</v>
      </c>
    </row>
    <row r="30" ht="24" customHeight="1" spans="1:4" x14ac:dyDescent="0.25">
      <c r="A30" s="3" t="s">
        <v>41</v>
      </c>
      <c r="B30" s="3" t="s">
        <v>42</v>
      </c>
    </row>
    <row r="31" ht="24" customHeight="1" spans="1:4" x14ac:dyDescent="0.25">
      <c r="A31" s="3" t="s">
        <v>43</v>
      </c>
      <c r="B31" s="3" t="s">
        <v>42</v>
      </c>
    </row>
    <row r="32" ht="24" customHeight="1" spans="1:4" x14ac:dyDescent="0.25">
      <c r="A32" s="3" t="s">
        <v>44</v>
      </c>
      <c r="B32" s="3" t="s">
        <v>42</v>
      </c>
    </row>
    <row r="33" ht="38" customHeight="1" spans="1:4" x14ac:dyDescent="0.25">
      <c r="A33" s="3" t="s">
        <v>45</v>
      </c>
      <c r="B33" s="3" t="s">
        <v>46</v>
      </c>
    </row>
  </sheetData>
  <sheetProtection sheet="1"/>
  <hyperlinks>
    <hyperlink ref="B30" r:id="rId1"/>
    <hyperlink ref="B31" r:id="rId2"/>
    <hyperlink ref="B32" r:id="rId3"/>
  </hyperlinks>
  <pageMargins left="0.25" right="0.25" top="0.4" bottom="0.4" header="0.15" footer="0.15"/>
  <pageSetup paperSize="9" orientation="landscape" horizontalDpi="4294967295" verticalDpi="4294967295" scale="100" fitToWidth="1" fitToHeight="0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47</v>
      </c>
    </row>
    <row r="3" ht="24" customHeight="1" x14ac:dyDescent="0.25"/>
    <row r="4" ht="30" customHeight="1" spans="1:4" x14ac:dyDescent="0.25">
      <c r="A4" s="2" t="s">
        <v>48</v>
      </c>
      <c r="B4" s="2" t="s">
        <v>49</v>
      </c>
      <c r="C4" s="2" t="s">
        <v>50</v>
      </c>
      <c r="D4" s="2" t="s">
        <v>51</v>
      </c>
    </row>
    <row r="5" ht="38" customHeight="1" spans="1:4" x14ac:dyDescent="0.25">
      <c r="A5" s="3" t="s">
        <v>52</v>
      </c>
      <c r="B5" s="4" t="s">
        <v>53</v>
      </c>
    </row>
    <row r="6" ht="24" customHeight="1" spans="1:4" x14ac:dyDescent="0.25">
      <c r="A6" s="3" t="s">
        <v>54</v>
      </c>
      <c r="B6" s="5">
        <v>250</v>
      </c>
    </row>
    <row r="7" ht="24" customHeight="1" spans="1:4" x14ac:dyDescent="0.25">
      <c r="A7" s="3" t="s">
        <v>55</v>
      </c>
      <c r="B7" s="5">
        <v>100</v>
      </c>
    </row>
    <row r="8" ht="24" customHeight="1" spans="1:4" x14ac:dyDescent="0.25">
      <c r="A8" s="3" t="s">
        <v>56</v>
      </c>
      <c r="B8" s="6">
        <f>IF(AND(COUNT(B6:B7)=2,B7&gt;0),B6/B7,"")</f>
        <v>2.5</v>
      </c>
    </row>
    <row r="9" ht="24" customHeight="1" spans="1:4" x14ac:dyDescent="0.25"/>
    <row r="10" ht="24" customHeight="1" spans="1:4" x14ac:dyDescent="0.25">
      <c r="A10" s="3" t="s">
        <v>57</v>
      </c>
      <c r="B10" s="5">
        <v>297.78</v>
      </c>
    </row>
    <row r="11" ht="24" customHeight="1" spans="1:4" x14ac:dyDescent="0.25">
      <c r="A11" s="3" t="s">
        <v>58</v>
      </c>
      <c r="B11" s="5">
        <v>47.77</v>
      </c>
    </row>
    <row r="12" ht="24" customHeight="1" spans="1:4" x14ac:dyDescent="0.25">
      <c r="A12" s="3" t="s">
        <v>59</v>
      </c>
      <c r="B12" s="5">
        <v>6.94</v>
      </c>
    </row>
    <row r="13" ht="24" customHeight="1" spans="1:4" x14ac:dyDescent="0.25">
      <c r="A13" s="3" t="s">
        <v>60</v>
      </c>
      <c r="B13" s="5">
        <v>1007.75</v>
      </c>
    </row>
    <row r="14" ht="24" customHeight="1" spans="1:4" x14ac:dyDescent="0.25">
      <c r="A14" s="3" t="s">
        <v>27</v>
      </c>
      <c r="B14" s="7">
        <v>1.12</v>
      </c>
    </row>
    <row r="15" ht="24" customHeight="1" spans="1:4" x14ac:dyDescent="0.25">
      <c r="A15" s="3" t="s">
        <v>29</v>
      </c>
      <c r="B15" s="7">
        <v>0.65</v>
      </c>
    </row>
    <row r="16" ht="24" customHeight="1" spans="1:4" x14ac:dyDescent="0.25">
      <c r="A16" s="3" t="s">
        <v>61</v>
      </c>
      <c r="B16" s="5">
        <v>1</v>
      </c>
    </row>
    <row r="17" ht="24" customHeight="1" spans="1:4" x14ac:dyDescent="0.25">
      <c r="A17" s="3" t="s">
        <v>62</v>
      </c>
      <c r="B17" s="5">
        <v>1</v>
      </c>
    </row>
    <row r="18" ht="24" customHeight="1" spans="1:4" x14ac:dyDescent="0.25"/>
    <row r="19" ht="24" customHeight="1" spans="1:4" x14ac:dyDescent="0.25"/>
    <row r="20" ht="24" customHeight="1" spans="1:4" x14ac:dyDescent="0.25">
      <c r="A20" s="3" t="s">
        <v>63</v>
      </c>
      <c r="B20" s="8">
        <f>IF(COUNT(B8,B10)=2,ROUND(B8*B10,2),"")</f>
        <v>744.45</v>
      </c>
    </row>
    <row r="21" ht="24" customHeight="1" spans="1:4" x14ac:dyDescent="0.25">
      <c r="A21" s="3" t="s">
        <v>64</v>
      </c>
      <c r="B21" s="8">
        <f>IF(COUNT(B8,B11)=2,ROUND(B8*B11,2),"")</f>
        <v>119.43</v>
      </c>
    </row>
    <row r="22" ht="24" customHeight="1" spans="1:4" x14ac:dyDescent="0.25">
      <c r="A22" s="3" t="s">
        <v>65</v>
      </c>
      <c r="B22" s="8">
        <f>IF(COUNT(B8,B12)=2,ROUND(B8*B12,2),"")</f>
        <v>17.35</v>
      </c>
    </row>
    <row r="23" ht="24" customHeight="1" spans="1:4" x14ac:dyDescent="0.25">
      <c r="A23" s="3" t="s">
        <v>66</v>
      </c>
      <c r="B23" s="8">
        <f>IF(COUNT(B8,B13)=2,ROUND(B8*B13,2),"")</f>
        <v>2519.38</v>
      </c>
    </row>
    <row r="24" ht="24" customHeight="1" spans="1:4" x14ac:dyDescent="0.25">
      <c r="A24" s="3" t="s">
        <v>67</v>
      </c>
      <c r="B24" s="8">
        <f>IF(COUNT(B20,B21,B23)=3,SUM(B20,B21,B23),"")</f>
        <v>3383.26</v>
      </c>
    </row>
    <row r="25" ht="24" customHeight="1" spans="1:4" x14ac:dyDescent="0.25">
      <c r="A25" s="3" t="s">
        <v>68</v>
      </c>
      <c r="B25" s="8">
        <f>IF(COUNT(B20,B22)=2,SUM(B20,B22),"")</f>
        <v>761.8000000000001</v>
      </c>
    </row>
    <row r="26" ht="24" customHeight="1" spans="1:4" x14ac:dyDescent="0.25">
      <c r="A26" s="3" t="s">
        <v>69</v>
      </c>
      <c r="B26" s="8">
        <f>IF(COUNT(B25,B14,B16)=3,ROUND(B25*B14*B16,2),"")</f>
        <v>853.22</v>
      </c>
    </row>
    <row r="27" ht="24" customHeight="1" spans="1:4" x14ac:dyDescent="0.25">
      <c r="A27" s="3" t="s">
        <v>70</v>
      </c>
      <c r="B27" s="8">
        <f>IF(COUNT(B25,B15,B17)=3,ROUND(B25*B15*B17,2),"")</f>
        <v>495.17</v>
      </c>
    </row>
    <row r="28" ht="24" customHeight="1" spans="1:4" x14ac:dyDescent="0.25">
      <c r="A28" s="3" t="s">
        <v>71</v>
      </c>
      <c r="B28" s="8">
        <f>IF(COUNT(B24,B26,B27)=3,SUM(B24,B26,B27),"")</f>
        <v>4731.650000000001</v>
      </c>
    </row>
    <row r="29" ht="24" customHeight="1" spans="1:4" x14ac:dyDescent="0.25"/>
    <row r="30" ht="24" customHeight="1" spans="1:4" x14ac:dyDescent="0.25">
      <c r="A30" s="3" t="s">
        <v>72</v>
      </c>
      <c r="B30" s="3"/>
      <c r="C30" s="5">
        <v>12</v>
      </c>
      <c r="D30" s="5">
        <v>13</v>
      </c>
    </row>
    <row r="31" ht="24" customHeight="1" spans="1:4" x14ac:dyDescent="0.25">
      <c r="A31" s="3" t="s">
        <v>73</v>
      </c>
      <c r="B31" s="3"/>
      <c r="C31" s="8">
        <f>IF(COUNT(B28,C30)=2,ROUND(B28*C30,2),"")</f>
        <v>56779.8</v>
      </c>
      <c r="D31" s="8">
        <f>IF(COUNT(B28,D30)=2,ROUND(B28*D30,2),"")</f>
        <v>61511.45</v>
      </c>
    </row>
    <row r="32" ht="24" customHeight="1" spans="1:4" x14ac:dyDescent="0.25">
      <c r="A32" s="3" t="s">
        <v>74</v>
      </c>
      <c r="B32" s="3"/>
      <c r="C32" s="3"/>
      <c r="D32" s="8">
        <f>IF(COUNT(C31:D31)=2,D31-C31,"")</f>
        <v>4731.649999999994</v>
      </c>
    </row>
    <row r="33" ht="38" customHeight="1" spans="1:4" x14ac:dyDescent="0.25">
      <c r="A33" s="3" t="s">
        <v>75</v>
      </c>
      <c r="B33" s="3"/>
      <c r="C33" s="3"/>
      <c r="D33" s="9">
        <f>IF(AND(COUNT(C31:D31)=2,C31&lt;&gt;0),D31/C31-1,"")</f>
        <v>0.08333333333333326</v>
      </c>
    </row>
    <row r="34" ht="30" customHeight="1" spans="1:4" x14ac:dyDescent="0.25">
      <c r="A34" s="2" t="s">
        <v>76</v>
      </c>
      <c r="B34" s="2" t="s">
        <v>77</v>
      </c>
      <c r="C34" s="2" t="s">
        <v>50</v>
      </c>
      <c r="D34" s="2" t="s">
        <v>51</v>
      </c>
    </row>
    <row r="35" ht="24" customHeight="1" spans="1:4" x14ac:dyDescent="0.25">
      <c r="A35" s="3" t="s">
        <v>78</v>
      </c>
      <c r="B35" s="3"/>
      <c r="C35" s="5">
        <v>0</v>
      </c>
      <c r="D35" s="5">
        <v>0</v>
      </c>
    </row>
    <row r="36" ht="24" customHeight="1" spans="1:4" x14ac:dyDescent="0.25">
      <c r="A36" s="3" t="s">
        <v>79</v>
      </c>
      <c r="B36" s="3"/>
      <c r="C36" s="7">
        <v>0.22</v>
      </c>
      <c r="D36" s="7">
        <v>0.22</v>
      </c>
    </row>
    <row r="37" ht="24" customHeight="1" spans="1:4" x14ac:dyDescent="0.25">
      <c r="A37" s="3" t="s">
        <v>80</v>
      </c>
      <c r="B37" s="3"/>
      <c r="C37" s="8">
        <f>IF(COUNT(C31,C35,C36)=3,ROUND((C31+C35)*C36,2),"")</f>
        <v>12491.56</v>
      </c>
      <c r="D37" s="8">
        <f>IF(COUNT(D31,D35,D36)=3,ROUND((D31+D35)*D36,2),"")</f>
        <v>13532.52</v>
      </c>
    </row>
    <row r="38" ht="24" customHeight="1" spans="1:4" x14ac:dyDescent="0.25">
      <c r="A38" s="3" t="s">
        <v>81</v>
      </c>
      <c r="B38" s="3"/>
      <c r="C38" s="8">
        <f>IF(COUNT(C31,C35,C37)=3,SUM(C31,C35,C37),"")</f>
        <v>69271.36</v>
      </c>
      <c r="D38" s="8">
        <f>IF(COUNT(D31,D35,D37)=3,SUM(D31,D35,D37),"")</f>
        <v>75043.97</v>
      </c>
    </row>
    <row r="39" ht="24" customHeight="1" spans="1:4" x14ac:dyDescent="0.25">
      <c r="A39" s="3" t="s">
        <v>82</v>
      </c>
      <c r="B39" s="3"/>
      <c r="C39" s="3"/>
      <c r="D39" s="8">
        <f>IF(COUNT(C38:D38)=2,D38-C38,"")</f>
        <v>5772.610000000001</v>
      </c>
    </row>
    <row r="40" ht="24" customHeight="1" spans="1:4" x14ac:dyDescent="0.25"/>
    <row r="41" ht="38" customHeight="1" spans="1:4" x14ac:dyDescent="0.25">
      <c r="A41" s="3" t="s">
        <v>83</v>
      </c>
    </row>
    <row r="42" ht="38" customHeight="1" spans="1:4" x14ac:dyDescent="0.25">
      <c r="A42" s="3" t="s">
        <v>84</v>
      </c>
    </row>
    <row r="43" ht="38" customHeight="1" spans="1:4" x14ac:dyDescent="0.25">
      <c r="A43" s="3" t="s">
        <v>85</v>
      </c>
    </row>
    <row r="44" ht="38" customHeight="1" spans="1:4" x14ac:dyDescent="0.25">
      <c r="A44" s="3" t="s">
        <v>86</v>
      </c>
    </row>
  </sheetData>
  <sheetProtection sheet="1"/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87</v>
      </c>
    </row>
    <row r="3" ht="24" customHeight="1" x14ac:dyDescent="0.25"/>
    <row r="4" ht="30" customHeight="1" spans="1:4" x14ac:dyDescent="0.25">
      <c r="A4" s="2" t="s">
        <v>48</v>
      </c>
      <c r="B4" s="2" t="s">
        <v>88</v>
      </c>
      <c r="C4" s="2" t="s">
        <v>50</v>
      </c>
      <c r="D4" s="2" t="s">
        <v>51</v>
      </c>
    </row>
    <row r="5" ht="24" customHeight="1" spans="1:4" x14ac:dyDescent="0.25">
      <c r="A5" s="3" t="s">
        <v>89</v>
      </c>
      <c r="B5" s="4" t="s">
        <v>90</v>
      </c>
    </row>
    <row r="6" ht="24" customHeight="1" spans="1:4" x14ac:dyDescent="0.25">
      <c r="A6" s="3" t="s">
        <v>91</v>
      </c>
      <c r="B6" s="4" t="s">
        <v>92</v>
      </c>
    </row>
    <row r="7" ht="24" customHeight="1" spans="1:4" x14ac:dyDescent="0.25">
      <c r="A7" s="3" t="s">
        <v>93</v>
      </c>
      <c r="B7" s="5">
        <v>1.27</v>
      </c>
    </row>
    <row r="8" ht="24" customHeight="1" spans="1:4" x14ac:dyDescent="0.25">
      <c r="A8" s="3" t="s">
        <v>94</v>
      </c>
      <c r="B8" s="5">
        <v>2.5</v>
      </c>
    </row>
    <row r="9" ht="24" customHeight="1" spans="1:4" x14ac:dyDescent="0.25">
      <c r="A9" s="3" t="s">
        <v>95</v>
      </c>
      <c r="B9" s="6">
        <f>IF(COUNT(B7:B8)=2,B7*B8,"")</f>
        <v>3.175</v>
      </c>
    </row>
    <row r="10" ht="24" customHeight="1" spans="1:4" x14ac:dyDescent="0.25">
      <c r="A10" s="3" t="s">
        <v>96</v>
      </c>
      <c r="B10" s="4"/>
    </row>
    <row r="11" ht="24" customHeight="1" spans="1:4" x14ac:dyDescent="0.25">
      <c r="A11" s="3" t="s">
        <v>97</v>
      </c>
      <c r="B11" s="3"/>
      <c r="C11" s="4" t="s">
        <v>98</v>
      </c>
      <c r="D11" s="4" t="s">
        <v>98</v>
      </c>
    </row>
    <row r="12" ht="24" customHeight="1" spans="1:4" x14ac:dyDescent="0.25">
      <c r="A12" s="3" t="s">
        <v>99</v>
      </c>
      <c r="B12" s="3"/>
      <c r="C12" s="5">
        <v>37.32</v>
      </c>
      <c r="D12" s="5">
        <v>37.32</v>
      </c>
    </row>
    <row r="13" ht="24" customHeight="1" spans="1:4" x14ac:dyDescent="0.25">
      <c r="A13" s="3" t="s">
        <v>100</v>
      </c>
      <c r="B13" s="3"/>
      <c r="C13" s="5">
        <v>1.68</v>
      </c>
      <c r="D13" s="5">
        <v>1.68</v>
      </c>
    </row>
    <row r="14" ht="24" customHeight="1" spans="1:4" x14ac:dyDescent="0.25">
      <c r="A14" s="3" t="s">
        <v>101</v>
      </c>
      <c r="B14" s="3"/>
      <c r="C14" s="4"/>
      <c r="D14" s="4"/>
    </row>
    <row r="15" ht="52" customHeight="1" spans="1:4" x14ac:dyDescent="0.25">
      <c r="A15" s="3" t="s">
        <v>3</v>
      </c>
      <c r="B15" s="3"/>
      <c r="C15" s="4" t="s">
        <v>102</v>
      </c>
      <c r="D15" s="4" t="s">
        <v>102</v>
      </c>
    </row>
    <row r="16" ht="24" customHeight="1" spans="1:4" x14ac:dyDescent="0.25">
      <c r="A16" s="3" t="s">
        <v>103</v>
      </c>
      <c r="B16" s="3"/>
      <c r="C16" s="8">
        <f>IF(ISNUMBER(C14),C14,IF(COUNT(C12:C13)=2,ROUND(C12*C13,2),""))</f>
        <v>62.7</v>
      </c>
      <c r="D16" s="8">
        <f>IF(ISNUMBER(D14),D14,IF(COUNT(D12:D13)=2,ROUND(D12*D13,2),""))</f>
        <v>62.7</v>
      </c>
    </row>
    <row r="17" ht="24" customHeight="1" spans="1:4" x14ac:dyDescent="0.25">
      <c r="A17" s="3" t="s">
        <v>104</v>
      </c>
      <c r="B17" s="3"/>
      <c r="C17" s="10" t="str">
        <f>IF(ISNUMBER(C14),"Прямая текущая цена",IF(COUNT(C12:C13)=2,"База × ГОСР","Нужен источник"))</f>
        <v>База × ГОСР</v>
      </c>
      <c r="D17" s="10" t="str">
        <f>IF(ISNUMBER(D14),"Прямая текущая цена",IF(COUNT(D12:D13)=2,"База × ГОСР","Нужен источник"))</f>
        <v>База × ГОСР</v>
      </c>
    </row>
    <row r="18" ht="24" customHeight="1" spans="1:4" x14ac:dyDescent="0.25">
      <c r="A18" s="3" t="s">
        <v>105</v>
      </c>
      <c r="B18" s="3"/>
      <c r="C18" s="8">
        <f>IF(AND(COUNT(B9,C16)=2,C15&lt;&gt;""),ROUND(B9*C16,2),"")</f>
        <v>199.07</v>
      </c>
      <c r="D18" s="8">
        <f>IF(AND(COUNT(B9,D16)=2,D15&lt;&gt;""),ROUND(B9*D16,2),"")</f>
        <v>199.07</v>
      </c>
    </row>
    <row r="19" ht="24" customHeight="1" spans="1:4" x14ac:dyDescent="0.25">
      <c r="A19" s="3" t="s">
        <v>106</v>
      </c>
      <c r="B19" s="3"/>
      <c r="C19" s="3"/>
      <c r="D19" s="8">
        <f>IF(COUNT(C18:D18)=2,D18-C18,"")</f>
        <v>0</v>
      </c>
    </row>
    <row r="20" ht="38" customHeight="1" spans="1:4" x14ac:dyDescent="0.25">
      <c r="A20" s="3" t="s">
        <v>107</v>
      </c>
      <c r="B20" s="3"/>
      <c r="C20" s="10" t="str">
        <f>IF(AND(COUNT(B9,C16)=2,C15&lt;&gt;""),"Проверить применимость источника","Нужен источник или количество; итог неполный")</f>
        <v>Проверить применимость источника</v>
      </c>
      <c r="D20" s="10" t="str">
        <f>IF(AND(COUNT(B9,D16)=2,D15&lt;&gt;""),"Проверить применимость источника","Нужен источник или количество; итог неполный")</f>
        <v>Проверить применимость источника</v>
      </c>
    </row>
    <row r="21" ht="24" customHeight="1" spans="1:4" x14ac:dyDescent="0.25"/>
    <row r="22" ht="38" customHeight="1" spans="1:4" x14ac:dyDescent="0.25">
      <c r="A22" s="3" t="s">
        <v>108</v>
      </c>
    </row>
    <row r="23" ht="38" customHeight="1" spans="1:4" x14ac:dyDescent="0.25">
      <c r="A23" s="3" t="s">
        <v>109</v>
      </c>
    </row>
    <row r="24" ht="38" customHeight="1" spans="1:4" x14ac:dyDescent="0.25">
      <c r="A24" s="3" t="s">
        <v>110</v>
      </c>
    </row>
  </sheetData>
  <sheetProtection sheet="1"/>
  <conditionalFormatting sqref="C20:D20">
    <cfRule type="containsText" dxfId="0" priority="1">
      <formula>NOT(ISERROR(SEARCH("Нужен",C20)))</formula>
    </cfRule>
  </conditionalFormatting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44" customWidth="1"/>
    <col min="3" max="4" width="22" customWidth="1"/>
  </cols>
  <sheetData>
    <row r="1" ht="24" customHeight="1" x14ac:dyDescent="0.25"/>
    <row r="2" ht="26" customHeight="1" spans="1:1" x14ac:dyDescent="0.25">
      <c r="A2" s="1" t="s">
        <v>111</v>
      </c>
    </row>
    <row r="3" ht="24" customHeight="1" x14ac:dyDescent="0.25"/>
    <row r="4" ht="30" customHeight="1" spans="1:4" x14ac:dyDescent="0.25">
      <c r="A4" s="2" t="s">
        <v>112</v>
      </c>
      <c r="B4" s="2" t="s">
        <v>113</v>
      </c>
      <c r="C4" s="2" t="s">
        <v>114</v>
      </c>
      <c r="D4" s="2" t="s">
        <v>115</v>
      </c>
    </row>
    <row r="5" ht="24" customHeight="1" spans="1:4" x14ac:dyDescent="0.25">
      <c r="A5" s="3" t="s">
        <v>116</v>
      </c>
      <c r="B5" s="4"/>
      <c r="C5" s="4"/>
      <c r="D5" s="4"/>
    </row>
    <row r="6" ht="24" customHeight="1" spans="1:4" x14ac:dyDescent="0.25">
      <c r="A6" s="3" t="s">
        <v>117</v>
      </c>
      <c r="B6" s="4"/>
      <c r="C6" s="4"/>
      <c r="D6" s="4"/>
    </row>
    <row r="7" ht="24" customHeight="1" spans="1:4" x14ac:dyDescent="0.25">
      <c r="A7" s="3" t="s">
        <v>118</v>
      </c>
      <c r="B7" s="4"/>
      <c r="C7" s="4"/>
      <c r="D7" s="4"/>
    </row>
    <row r="8" ht="24" customHeight="1" spans="1:4" x14ac:dyDescent="0.25">
      <c r="A8" s="3" t="s">
        <v>119</v>
      </c>
      <c r="B8" s="4"/>
      <c r="C8" s="4"/>
      <c r="D8" s="4"/>
    </row>
    <row r="9" ht="24" customHeight="1" spans="1:4" x14ac:dyDescent="0.25">
      <c r="A9" s="3" t="s">
        <v>31</v>
      </c>
      <c r="B9" s="4"/>
      <c r="C9" s="4"/>
      <c r="D9" s="4"/>
    </row>
    <row r="10" ht="24" customHeight="1" spans="1:4" x14ac:dyDescent="0.25">
      <c r="A10" s="3" t="s">
        <v>120</v>
      </c>
      <c r="B10" s="4"/>
      <c r="C10" s="4"/>
      <c r="D10" s="4"/>
    </row>
    <row r="11" ht="24" customHeight="1" spans="1:4" x14ac:dyDescent="0.25">
      <c r="A11" s="3" t="s">
        <v>121</v>
      </c>
      <c r="B11" s="4"/>
      <c r="C11" s="4"/>
      <c r="D11" s="4"/>
    </row>
    <row r="12" ht="24" customHeight="1" spans="1:4" x14ac:dyDescent="0.25">
      <c r="A12" s="3" t="s">
        <v>122</v>
      </c>
      <c r="B12" s="4"/>
      <c r="C12" s="4"/>
      <c r="D12" s="4"/>
    </row>
    <row r="13" ht="24" customHeight="1" spans="1:4" x14ac:dyDescent="0.25">
      <c r="A13" s="3" t="s">
        <v>123</v>
      </c>
      <c r="B13" s="4"/>
      <c r="C13" s="4"/>
      <c r="D13" s="4"/>
    </row>
    <row r="14" ht="24" customHeight="1" spans="1:4" x14ac:dyDescent="0.25">
      <c r="A14" s="3" t="s">
        <v>124</v>
      </c>
      <c r="B14" s="4"/>
      <c r="C14" s="4"/>
      <c r="D14" s="4"/>
    </row>
    <row r="15" ht="24" customHeight="1" spans="1:4" x14ac:dyDescent="0.25">
      <c r="A15" s="3" t="s">
        <v>125</v>
      </c>
      <c r="B15" s="4"/>
      <c r="C15" s="4"/>
      <c r="D15" s="4"/>
    </row>
    <row r="16" ht="24" customHeight="1" spans="1:4" x14ac:dyDescent="0.25">
      <c r="A16" s="3" t="s">
        <v>126</v>
      </c>
      <c r="B16" s="4"/>
      <c r="C16" s="4"/>
      <c r="D16" s="4"/>
    </row>
  </sheetData>
  <sheetProtection sheet="1"/>
  <pageMargins left="0.25" right="0.25" top="0.4" bottom="0.4" header="0.15" footer="0.15"/>
  <pageSetup paperSize="9" orientation="landscape" horizontalDpi="4294967295" verticalDpi="4294967295" scale="100" fitToWidth="1" fitToHeight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БИМ-СМР</vt:lpstr>
      <vt:lpstr>Контроль ресурсов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2026-10-05T16:59:31Z</dcterms:modified>
</cp:coreProperties>
</file>