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сурсы" state="visible" r:id="rId4"/>
  </sheets>
  <definedNames>
    <definedName name="_xlnm.Print_Area" localSheetId="0">'Ресурсы'!$A1:$K22</definedName>
    <definedName name="_xlnm.Print_Titles" localSheetId="0">'Ресурсы'!$7:$7</definedName>
  </definedNames>
  <calcPr calcId="171027" fullCalcOnLoad="1"/>
</workbook>
</file>

<file path=xl/sharedStrings.xml><?xml version="1.0" encoding="utf-8"?>
<sst xmlns="http://schemas.openxmlformats.org/spreadsheetml/2006/main" count="43" uniqueCount="40">
  <si>
    <t>РИМ: рабочая таблица проверки ресурсов</t>
  </si>
  <si>
    <t>ГЭСН-2022 08-02-001-01. Нормативные расходы по ФСНБ-2022; цены и проектные количества в примере условные.</t>
  </si>
  <si>
    <t>Объём работы, м³</t>
  </si>
  <si>
    <t>Регион</t>
  </si>
  <si>
    <t>Ценовая зона</t>
  </si>
  <si>
    <t>Квартал</t>
  </si>
  <si>
    <t>Синие ячейки: исходные числа. Заполните прямую текущую цену либо базисную цену и индекс. Количества по проекту задаются на весь объём.</t>
  </si>
  <si>
    <t>Итог охватывает только прямые затраты. НР, СП и прочие затраты полного ЛСР проверяются отдельно.</t>
  </si>
  <si>
    <t>Ресурс</t>
  </si>
  <si>
    <t>Код / основание</t>
  </si>
  <si>
    <t>Единица</t>
  </si>
  <si>
    <t>На 1 м³ работы</t>
  </si>
  <si>
    <t>По проекту на весь объём</t>
  </si>
  <si>
    <t>Количество всего</t>
  </si>
  <si>
    <t>Прямая текущая цена, руб.</t>
  </si>
  <si>
    <t>Базисная цена, руб.</t>
  </si>
  <si>
    <t>Индекс ГОСР</t>
  </si>
  <si>
    <t>Текущая цена, руб.</t>
  </si>
  <si>
    <t>Стоимость, руб.</t>
  </si>
  <si>
    <t>Труд рабочих, средний разряд 2,7</t>
  </si>
  <si>
    <t>1-100-27</t>
  </si>
  <si>
    <t>чел.-ч</t>
  </si>
  <si>
    <t>Кран башенный, грузоподъёмность 8 т</t>
  </si>
  <si>
    <t>91.05.01-017</t>
  </si>
  <si>
    <t>маш.-ч</t>
  </si>
  <si>
    <t>Вода</t>
  </si>
  <si>
    <t>01.7.03.01-0001</t>
  </si>
  <si>
    <t>м³</t>
  </si>
  <si>
    <t>Бруски хвойных пород, сорт IV</t>
  </si>
  <si>
    <t>11.1.03.01-0064</t>
  </si>
  <si>
    <t>Кирпич по спецификации</t>
  </si>
  <si>
    <t>Проектные данные</t>
  </si>
  <si>
    <t>1000 шт.</t>
  </si>
  <si>
    <t>Раствор по спецификации</t>
  </si>
  <si>
    <t>Прямые затраты по указанным ресурсам</t>
  </si>
  <si>
    <t>Кирпич: 4800 шт. в примере записаны как 4,8 при цене за 1000 шт. Проектные количества не умножайте повторно на объём работы.</t>
  </si>
  <si>
    <t>Если есть прямая текущая цена, таблица использует её без индекса ГОСР. При отсутствии цены или количества строка и итог показывают «неполный».</t>
  </si>
  <si>
    <t>Таблица помогает проверить расчёт ресурсов; она не воспроизводит официальный бланк локального сметного расчёта.</t>
  </si>
  <si>
    <t>Нормативная потребность: ГЭСН ФСНБ-2022, таблица 08-02-001; https://fgiscs.minstroyrf.ru/frsn/standard2022</t>
  </si>
  <si>
    <t>Получение цены: Методика № 421/пр, пункты 97 и 98, изменения № 55/пр; https://fgiscs.minstroyrf.ru/api/FrsnDocument/DocDataByGuid/0eb4a1bc-7ed1-40e2-8bad-9f7d5b25fd5d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</si>
</sst>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color theme="1"/>
      <family val="2"/>
      <scheme val="minor"/>
      <sz val="11"/>
      <name val="Calibri"/>
    </font>
    <font>
      <b/>
      <color rgb="FF302820"/>
      <sz val="16"/>
      <name val="Arial"/>
    </font>
    <font>
      <color rgb="FF302820"/>
      <sz val="11"/>
      <name val="Arial"/>
    </font>
    <font>
      <b/>
      <color rgb="FFFFFFFF"/>
      <sz val="11"/>
      <name val="Arial"/>
    </font>
    <font>
      <color rgb="FF245B91"/>
      <sz val="11"/>
      <name val="Arial"/>
    </font>
    <font>
      <b/>
      <color rgb="FF302820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0F6FB"/>
      </patternFill>
    </fill>
    <fill>
      <patternFill patternType="solid">
        <fgColor rgb="FF533E31"/>
      </patternFill>
    </fill>
    <fill>
      <patternFill patternType="solid">
        <fgColor rgb="FFEFE7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2" borderId="0" xfId="0" applyFill="1"/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right" vertical="center" wrapText="1"/>
    </xf>
    <xf numFmtId="164" fontId="4" fillId="2" borderId="0" xfId="0" applyNumberFormat="1" applyFont="1" applyFill="1"/>
    <xf numFmtId="164" fontId="2" fillId="0" borderId="0" xfId="0" applyNumberFormat="1" applyFont="1" applyAlignment="1">
      <alignment horizontal="right" vertical="center" wrapText="1"/>
    </xf>
    <xf numFmtId="4" fontId="4" fillId="2" borderId="0" xfId="0" applyNumberFormat="1" applyFont="1" applyFill="1"/>
    <xf numFmtId="2" fontId="4" fillId="2" borderId="0" xfId="0" applyNumberFormat="1" applyFont="1" applyFill="1"/>
    <xf numFmtId="4" fontId="2" fillId="0" borderId="0" xfId="0" applyNumberFormat="1" applyFont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4" fontId="5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1">
    <dxf>
      <font>
        <color rgb="FFA23A31"/>
      </font>
      <fill>
        <patternFill patternType="solid">
          <fgColor rgb="FFFFEF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2"/>
  <sheetViews>
    <sheetView workbookViewId="0" showGridLines="0">
      <pane xSplit="2" ySplit="7" topLeftCell="C8" activePane="bottomRight" state="frozen"/>
      <selection pane="bottomRight"/>
    </sheetView>
  </sheetViews>
  <sheetFormatPr defaultRowHeight="24" outlineLevelRow="0" outlineLevelCol="0" x14ac:dyDescent="55" customHeight="1"/>
  <cols>
    <col min="1" max="1" width="40" customWidth="1"/>
    <col min="2" max="2" width="22" customWidth="1"/>
    <col min="3" max="3" width="12" customWidth="1"/>
    <col min="4" max="4" width="15" customWidth="1"/>
    <col min="5" max="5" width="18" customWidth="1"/>
    <col min="6" max="6" width="17" customWidth="1"/>
    <col min="7" max="8" width="18" customWidth="1"/>
    <col min="9" max="9" width="12" customWidth="1"/>
    <col min="10" max="10" width="18" customWidth="1"/>
    <col min="11" max="11" width="21" customWidth="1"/>
  </cols>
  <sheetData>
    <row r="2" ht="32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 t="s">
        <v>2</v>
      </c>
      <c r="B4" s="3"/>
      <c r="D4" s="2" t="s">
        <v>3</v>
      </c>
      <c r="E4" s="4"/>
      <c r="F4" s="4"/>
      <c r="G4" s="2" t="s">
        <v>4</v>
      </c>
      <c r="H4" s="4"/>
      <c r="I4" s="4"/>
      <c r="J4" s="2" t="s">
        <v>5</v>
      </c>
      <c r="K4" s="3"/>
    </row>
    <row r="5" spans="1:11" x14ac:dyDescent="0.25">
      <c r="A5" s="2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ht="60" customHeight="1" spans="1:11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17</v>
      </c>
      <c r="K7" s="5" t="s">
        <v>18</v>
      </c>
    </row>
    <row r="8" ht="42" customHeight="1" spans="1:11" x14ac:dyDescent="0.25">
      <c r="A8" s="2" t="s">
        <v>19</v>
      </c>
      <c r="B8" s="2" t="s">
        <v>20</v>
      </c>
      <c r="C8" s="2" t="s">
        <v>21</v>
      </c>
      <c r="D8" s="6">
        <v>4.54</v>
      </c>
      <c r="E8" s="7"/>
      <c r="F8" s="8" t="str">
        <f>IF(AND(ISNUMBER($B$4),ISNUMBER(D8)),D8*$B$4,"неполный")</f>
        <v>неполный</v>
      </c>
      <c r="G8" s="9"/>
      <c r="H8" s="9"/>
      <c r="I8" s="10"/>
      <c r="J8" s="11" t="str">
        <f>IF(ISNUMBER(G8),G8,IF(AND(ISNUMBER(H8),ISNUMBER(I8)),ROUND(H8*I8,2),"неполный"))</f>
        <v>неполный</v>
      </c>
      <c r="K8" s="11" t="str">
        <f>IF(AND(ISNUMBER(F8),ISNUMBER(J8)),ROUND(F8*J8,2),"неполный")</f>
        <v>неполный</v>
      </c>
    </row>
    <row r="9" ht="42" customHeight="1" spans="1:11" x14ac:dyDescent="0.25">
      <c r="A9" s="2" t="s">
        <v>22</v>
      </c>
      <c r="B9" s="2" t="s">
        <v>23</v>
      </c>
      <c r="C9" s="2" t="s">
        <v>24</v>
      </c>
      <c r="D9" s="6">
        <v>0.4</v>
      </c>
      <c r="E9" s="7"/>
      <c r="F9" s="8" t="str">
        <f>IF(AND(ISNUMBER($B$4),ISNUMBER(D9)),D9*$B$4,"неполный")</f>
        <v>неполный</v>
      </c>
      <c r="G9" s="9"/>
      <c r="H9" s="9"/>
      <c r="I9" s="10"/>
      <c r="J9" s="11" t="str">
        <f>IF(ISNUMBER(G9),G9,IF(AND(ISNUMBER(H9),ISNUMBER(I9)),ROUND(H9*I9,2),"неполный"))</f>
        <v>неполный</v>
      </c>
      <c r="K9" s="11" t="str">
        <f>IF(AND(ISNUMBER(F9),ISNUMBER(J9)),ROUND(F9*J9,2),"неполный")</f>
        <v>неполный</v>
      </c>
    </row>
    <row r="10" ht="42" customHeight="1" spans="1:11" x14ac:dyDescent="0.25">
      <c r="A10" s="2" t="s">
        <v>25</v>
      </c>
      <c r="B10" s="2" t="s">
        <v>26</v>
      </c>
      <c r="C10" s="2" t="s">
        <v>27</v>
      </c>
      <c r="D10" s="6">
        <v>0.44</v>
      </c>
      <c r="E10" s="7"/>
      <c r="F10" s="8" t="str">
        <f>IF(AND(ISNUMBER($B$4),ISNUMBER(D10)),D10*$B$4,"неполный")</f>
        <v>неполный</v>
      </c>
      <c r="G10" s="9"/>
      <c r="H10" s="9"/>
      <c r="I10" s="10"/>
      <c r="J10" s="11" t="str">
        <f>IF(ISNUMBER(G10),G10,IF(AND(ISNUMBER(H10),ISNUMBER(I10)),ROUND(H10*I10,2),"неполный"))</f>
        <v>неполный</v>
      </c>
      <c r="K10" s="11" t="str">
        <f>IF(AND(ISNUMBER(F10),ISNUMBER(J10)),ROUND(F10*J10,2),"неполный")</f>
        <v>неполный</v>
      </c>
    </row>
    <row r="11" ht="42" customHeight="1" spans="1:11" x14ac:dyDescent="0.25">
      <c r="A11" s="2" t="s">
        <v>28</v>
      </c>
      <c r="B11" s="2" t="s">
        <v>29</v>
      </c>
      <c r="C11" s="2" t="s">
        <v>27</v>
      </c>
      <c r="D11" s="6">
        <v>0.0005</v>
      </c>
      <c r="E11" s="7"/>
      <c r="F11" s="8" t="str">
        <f>IF(AND(ISNUMBER($B$4),ISNUMBER(D11)),D11*$B$4,"неполный")</f>
        <v>неполный</v>
      </c>
      <c r="G11" s="9"/>
      <c r="H11" s="9"/>
      <c r="I11" s="10"/>
      <c r="J11" s="11" t="str">
        <f>IF(ISNUMBER(G11),G11,IF(AND(ISNUMBER(H11),ISNUMBER(I11)),ROUND(H11*I11,2),"неполный"))</f>
        <v>неполный</v>
      </c>
      <c r="K11" s="11" t="str">
        <f>IF(AND(ISNUMBER(F11),ISNUMBER(J11)),ROUND(F11*J11,2),"неполный")</f>
        <v>неполный</v>
      </c>
    </row>
    <row r="12" ht="42" customHeight="1" spans="1:11" x14ac:dyDescent="0.25">
      <c r="A12" s="2" t="s">
        <v>30</v>
      </c>
      <c r="B12" s="2" t="s">
        <v>31</v>
      </c>
      <c r="C12" s="2" t="s">
        <v>32</v>
      </c>
      <c r="D12" s="7"/>
      <c r="E12" s="7"/>
      <c r="F12" s="8" t="str">
        <f>IF(ISNUMBER(E12),E12,"неполный")</f>
        <v>неполный</v>
      </c>
      <c r="G12" s="9"/>
      <c r="H12" s="9"/>
      <c r="I12" s="10"/>
      <c r="J12" s="11" t="str">
        <f>IF(ISNUMBER(G12),G12,IF(AND(ISNUMBER(H12),ISNUMBER(I12)),ROUND(H12*I12,2),"неполный"))</f>
        <v>неполный</v>
      </c>
      <c r="K12" s="11" t="str">
        <f>IF(AND(ISNUMBER(F12),ISNUMBER(J12)),ROUND(F12*J12,2),"неполный")</f>
        <v>неполный</v>
      </c>
    </row>
    <row r="13" ht="42" customHeight="1" spans="1:11" x14ac:dyDescent="0.25">
      <c r="A13" s="2" t="s">
        <v>33</v>
      </c>
      <c r="B13" s="2" t="s">
        <v>31</v>
      </c>
      <c r="C13" s="2" t="s">
        <v>27</v>
      </c>
      <c r="D13" s="7"/>
      <c r="E13" s="7"/>
      <c r="F13" s="8" t="str">
        <f>IF(ISNUMBER(E13),E13,"неполный")</f>
        <v>неполный</v>
      </c>
      <c r="G13" s="9"/>
      <c r="H13" s="9"/>
      <c r="I13" s="10"/>
      <c r="J13" s="11" t="str">
        <f>IF(ISNUMBER(G13),G13,IF(AND(ISNUMBER(H13),ISNUMBER(I13)),ROUND(H13*I13,2),"неполный"))</f>
        <v>неполный</v>
      </c>
      <c r="K13" s="11" t="str">
        <f>IF(AND(ISNUMBER(F13),ISNUMBER(J13)),ROUND(F13*J13,2),"неполный")</f>
        <v>неполный</v>
      </c>
    </row>
    <row r="15" ht="32" customHeight="1" spans="1:11" x14ac:dyDescent="0.25">
      <c r="A15" s="12" t="s">
        <v>34</v>
      </c>
      <c r="B15" s="12"/>
      <c r="C15" s="12"/>
      <c r="D15" s="12"/>
      <c r="E15" s="12"/>
      <c r="F15" s="12"/>
      <c r="G15" s="12"/>
      <c r="H15" s="12"/>
      <c r="I15" s="12"/>
      <c r="J15" s="12"/>
      <c r="K15" s="13" t="str">
        <f>IF(COUNT(K8:K13)=6,ROUND(SUM(K8:K13),2),"неполный")</f>
        <v>неполный</v>
      </c>
    </row>
    <row r="17" spans="1:11" x14ac:dyDescent="0.25">
      <c r="A17" s="2" t="s">
        <v>35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 t="s">
        <v>36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37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1" spans="1:11" x14ac:dyDescent="0.25">
      <c r="A21" s="2" t="s">
        <v>38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ht="40" customHeight="1" spans="1:11" x14ac:dyDescent="0.25">
      <c r="A22" s="2" t="s">
        <v>39</v>
      </c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12">
    <mergeCell ref="A2:K2"/>
    <mergeCell ref="A3:K3"/>
    <mergeCell ref="E4:F4"/>
    <mergeCell ref="H4:I4"/>
    <mergeCell ref="A5:K5"/>
    <mergeCell ref="A6:K6"/>
    <mergeCell ref="A15:J15"/>
    <mergeCell ref="A17:K17"/>
    <mergeCell ref="A18:K18"/>
    <mergeCell ref="A19:K19"/>
    <mergeCell ref="A21:K21"/>
    <mergeCell ref="A22:K22"/>
  </mergeCells>
  <conditionalFormatting sqref="F8:K15">
    <cfRule type="containsText" dxfId="0" priority="1">
      <formula>NOT(ISERROR(SEARCH("неполный",F8)))</formula>
    </cfRule>
  </conditionalFormatting>
  <dataValidations count="1">
    <dataValidation type="decimal" operator="greaterThanOrEqual" allowBlank="1" showErrorMessage="1" error="Введите неотрицательный объём." sqref="B4">
      <formula1>0</formula1>
    </dataValidation>
  </dataValidations>
  <pageMargins left="0.25" right="0.25" top="0.3" bottom="0.3" header="0.1" footer="0.1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Ресурсы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2026-10-07T04:39:23Z</dcterms:created>
  <dcterms:modified xsi:type="dcterms:W3CDTF">2026-10-07T04:39:23Z</dcterms:modified>
</cp:coreProperties>
</file>