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асчёт" state="visible" r:id="rId4"/>
    <sheet sheetId="2" name="Исходные данные" state="visible" r:id="rId5"/>
    <sheet sheetId="3" name="Индексы" state="visible" r:id="rId6"/>
    <sheet sheetId="4" name="Протокол" state="visible" r:id="rId7"/>
    <sheet sheetId="5" name="Проверка" state="visible" r:id="rId8"/>
    <sheet sheetId="6" name="Инструкция" state="visible" r:id="rId9"/>
  </sheets>
  <definedNames>
    <definedName name="_xlnm.Print_Area" localSheetId="0">'Расчёт'!$A1:$F32</definedName>
    <definedName name="_xlnm.Print_Titles" localSheetId="0">'Расчёт'!$1:$9</definedName>
    <definedName name="_xlnm.Print_Area" localSheetId="1">'Исходные данные'!$A1:$F24</definedName>
    <definedName name="_xlnm.Print_Area" localSheetId="2">'Индексы'!$A1:$F28</definedName>
    <definedName name="_xlnm.Print_Area" localSheetId="3">'Протокол'!$A1:$F21</definedName>
    <definedName name="_xlnm.Print_Area" localSheetId="4">'Проверка'!$A1:$F21</definedName>
    <definedName name="_xlnm.Print_Area" localSheetId="5">'Инструкция'!$A1:$F19</definedName>
  </definedNames>
  <calcPr calcId="171027" fullCalcOnLoad="1"/>
</workbook>
</file>

<file path=xl/sharedStrings.xml><?xml version="1.0" encoding="utf-8"?>
<sst xmlns="http://schemas.openxmlformats.org/spreadsheetml/2006/main" count="134" uniqueCount="122">
  <si>
    <t>Расчёт начальной (максимальной) цены контракта</t>
  </si>
  <si>
    <t>Учебный пример, числа условные. Шесть граф приложения № 4 к Порядку № 841/пр.</t>
  </si>
  <si>
    <t>Объект закупки</t>
  </si>
  <si>
    <t>Адрес объекта</t>
  </si>
  <si>
    <t>Утверждение документации</t>
  </si>
  <si>
    <t>Утверждённая смета</t>
  </si>
  <si>
    <t>Заключение при необходимости</t>
  </si>
  <si>
    <t>1. Наименование затрат</t>
  </si>
  <si>
    <t>2. Стоимость по смете без НДС, руб.</t>
  </si>
  <si>
    <t>3. Индекс пересчёта на дату НМЦК</t>
  </si>
  <si>
    <t>4. Стоимость на дату НМЦК, руб.</t>
  </si>
  <si>
    <t>5. Прогнозный индекс периода</t>
  </si>
  <si>
    <t>6. Стоимость с прогнозом, руб.</t>
  </si>
  <si>
    <t>Строительно-монтажные работы</t>
  </si>
  <si>
    <t>Оборудование поставки подрядчика</t>
  </si>
  <si>
    <t>Пусконаладочные работы</t>
  </si>
  <si>
    <t>Вахта, командирование, перебазирование</t>
  </si>
  <si>
    <t>Зимнее удорожание</t>
  </si>
  <si>
    <t>Иные затраты предмета закупки</t>
  </si>
  <si>
    <t>Резерв, предусмотренный контрактом</t>
  </si>
  <si>
    <t>Итого без НДС</t>
  </si>
  <si>
    <t>НДС</t>
  </si>
  <si>
    <t>НМЦК с НДС</t>
  </si>
  <si>
    <t>Дата определения НМЦК</t>
  </si>
  <si>
    <t>Начало работ</t>
  </si>
  <si>
    <t>Окончание работ</t>
  </si>
  <si>
    <t>Период от даты НМЦК до окончания, мес.</t>
  </si>
  <si>
    <t>Ставка НДС</t>
  </si>
  <si>
    <t>Состояние календарного периода</t>
  </si>
  <si>
    <t>Заказчик</t>
  </si>
  <si>
    <t>Подпись / ФИО / дата</t>
  </si>
  <si>
    <t>Расходы заказчика вне предмета контракта исключены. Резерв, НР, СП и НДС не начисляйте повторно к уже содержащим их суммам.</t>
  </si>
  <si>
    <t>Исходные данные для расчёта НМЦК</t>
  </si>
  <si>
    <t>Учебный пример, числа условные. Жёлтые ячейки предназначены для ввода.</t>
  </si>
  <si>
    <t>Строительство хозяйственного корпуса</t>
  </si>
  <si>
    <t>Предмет контракта</t>
  </si>
  <si>
    <t>Подрядные работы и оборудование поставки подрядчика</t>
  </si>
  <si>
    <t>Реквизиты утверждения проектной документации</t>
  </si>
  <si>
    <t>Реквизиты утверждённой сметы</t>
  </si>
  <si>
    <t>Заключение о достоверности, если требуется</t>
  </si>
  <si>
    <t>Ценовой уровень сметы, дата</t>
  </si>
  <si>
    <t>Ставка НДС, ввод заказчика</t>
  </si>
  <si>
    <t>Правовое основание НДС</t>
  </si>
  <si>
    <t>Пункт 3 статьи 164 НК РФ, работы 2026 года</t>
  </si>
  <si>
    <t>Резерв в утверждённой смете, руб.</t>
  </si>
  <si>
    <t>Расходы заказчика вне контракта, руб.</t>
  </si>
  <si>
    <t>Основание выбора фактического пересчёта</t>
  </si>
  <si>
    <t>Учебное условие: бюджет субъекта, региональная фактическая инфляция по пункту 8а</t>
  </si>
  <si>
    <t>Объём бетонных крылец по ВОР, м³</t>
  </si>
  <si>
    <t>Основание сроков и распределения работ</t>
  </si>
  <si>
    <t>Период в месяцах определяют от даты окончания расчёта НМЦК до окончания работ, а не от начала работ.</t>
  </si>
  <si>
    <t>Расходы вне предмета контракта не переносят в строки расчёта. Исходные суммы затрат вводят без НДС.</t>
  </si>
  <si>
    <t>Индексы пересчёта и прогнозной инфляции</t>
  </si>
  <si>
    <t>Коэффициенты 1,025 и 1,06 являются учебными значениями.</t>
  </si>
  <si>
    <t>Фактический пересчёт: показатель и ветка</t>
  </si>
  <si>
    <t>Региональная фактическая инфляция, учебное допущение</t>
  </si>
  <si>
    <t>Совокупный коэффициент на дату НМЦК</t>
  </si>
  <si>
    <t>Источник / реквизиты документа</t>
  </si>
  <si>
    <t>Учебное значение</t>
  </si>
  <si>
    <t>Адрес первоисточника</t>
  </si>
  <si>
    <t>Территория / ценовая зона</t>
  </si>
  <si>
    <t>Базовый период</t>
  </si>
  <si>
    <t>Декабрь 2025 года</t>
  </si>
  <si>
    <t>Период пересчёта</t>
  </si>
  <si>
    <t>До 31.03.2026</t>
  </si>
  <si>
    <t>Опубликованный месяц показателя</t>
  </si>
  <si>
    <t>Дата получения показателя</t>
  </si>
  <si>
    <t>Прогнозный показатель</t>
  </si>
  <si>
    <t>Инвестиции в основной капитал (капитальные вложения)</t>
  </si>
  <si>
    <t>Годовой прогнозный коэффициент</t>
  </si>
  <si>
    <t>Источник / реквизиты прогноза</t>
  </si>
  <si>
    <t>Адрес первоисточника прогноза</t>
  </si>
  <si>
    <t>Год и версия прогноза</t>
  </si>
  <si>
    <t>2026 год, учебный прогноз</t>
  </si>
  <si>
    <t>Проверка календарного периода</t>
  </si>
  <si>
    <t>Месячный коэффициент, четыре знака</t>
  </si>
  <si>
    <t>Коэффициент периода, четыре знака</t>
  </si>
  <si>
    <t>Формула (1): Кмес = Кгод^(1/12). Формула (1.1): Кпер = 1 + (Кмес^n - 1) / 2.</t>
  </si>
  <si>
    <t>Сначала округляется месячный коэффициент, затем коэффициент периода. Оба до четырёх знаков.</t>
  </si>
  <si>
    <t>При переходе на следующий календарный год коэффициент периода и НМЦК заблокированы. Составьте расчёт по долям стоимости работ согласно пункту 23.</t>
  </si>
  <si>
    <t>Протокол начальной (максимальной) цены контракта</t>
  </si>
  <si>
    <t>По рекомендуемому образцу приложения № 1 к Порядку № 841/пр.</t>
  </si>
  <si>
    <t>НМЦК цифрами, руб.</t>
  </si>
  <si>
    <t>Сумма прописью</t>
  </si>
  <si>
    <t>Семь миллионов сто семь тысяч сто сорок один рубль 72 копейки</t>
  </si>
  <si>
    <t>Включённые расходы</t>
  </si>
  <si>
    <t>СМР, оборудование поставки подрядчика, резерв, НДС</t>
  </si>
  <si>
    <t>Приложение</t>
  </si>
  <si>
    <t>После изменения исходных данных проверьте сумму прописью и перечень включённых расходов.</t>
  </si>
  <si>
    <t>Проверка перед подписанием расчёта</t>
  </si>
  <si>
    <t>Предмет контракта и состав включённых затрат подтверждены.</t>
  </si>
  <si>
    <t>Документация утверждена; заключение о достоверности приложено, когда требуется.</t>
  </si>
  <si>
    <t>Ценовой период и дата определения НМЦК установлены.</t>
  </si>
  <si>
    <t>Основание выбора фактической инфляции или индексов Минстроя записано.</t>
  </si>
  <si>
    <t>Источник, территория и период каждого индекса сохранены.</t>
  </si>
  <si>
    <t>Год и версия прогноза соответствуют срокам работ.</t>
  </si>
  <si>
    <t>Период n проверен от даты НМЦК до окончания работ.</t>
  </si>
  <si>
    <t>Исходные затраты не содержат повторно начисляемые НР, СП и резерв.</t>
  </si>
  <si>
    <t>Ставка НДС имеет основание; налог начислен один раз.</t>
  </si>
  <si>
    <t>Протокол и расчёт согласованы, подпись заказчика предусмотрена.</t>
  </si>
  <si>
    <t>Календарный период</t>
  </si>
  <si>
    <t>Резерв в пределах утверждённой сметы</t>
  </si>
  <si>
    <t>Итог расчёта</t>
  </si>
  <si>
    <t>Подписано заказчиком</t>
  </si>
  <si>
    <t>Расчёт НМЦК: порядок заполнения</t>
  </si>
  <si>
    <t>Заполняйте жёлтые ячейки. Формулы защищены от случайного изменения без пароля.</t>
  </si>
  <si>
    <t>Файл рассчитывает отдельный контракт подрядных работ внутри одного календарного года. Для перехода на следующий год нужен отдельный расчёт по пункту 23.</t>
  </si>
  <si>
    <t>Бланк содержит пустые исходные данные. Образец содержит учебные суммы и индексы; замените их данными объекта и документами-основаниями.</t>
  </si>
  <si>
    <t>На листе «Исходные данные» укажите утверждённую документацию, ценовую дату, дату НМЦК, начало, окончание и период в месяцах от даты НМЦК до окончания работ.</t>
  </si>
  <si>
    <t>На листе «Индексы» введите совокупный фактический коэффициент и годовой прогнозный коэффициент, сохраните реквизиты и адреса источников. 106% вводятся как 1,06.</t>
  </si>
  <si>
    <t>Файл не выбирает ветку пересчёта и не загружает индексы. Основание применения индексов Минстроя либо фактической инфляции определяет заказчик по пункту 8а.</t>
  </si>
  <si>
    <t>На листе «Расчёт» в графе 2 введите только затраты предмета закупки без НДС. Неотносящиеся строки оставьте пустыми; допустима действительная нулевая стоимость.</t>
  </si>
  <si>
    <t>Месячный коэффициент равен корню двенадцатой степени из годового и округляется до четырёх знаков. Коэффициент периода: 1 + (Кмес^n - 1) / 2, также четыре знака.</t>
  </si>
  <si>
    <t>Рублёвые строки округляются до двух знаков в этом учебном файле. Итог складывается из округлённых строк, НДС начисляется один раз на сумму без НДС.</t>
  </si>
  <si>
    <t>Проверьте резерв в пределах утверждённой сметы. НР, СП и прочие расходы, включённые в принятую сумму СМР, повторно не начисляйте.</t>
  </si>
  <si>
    <t>На листе «Протокол» заполните сумму прописью, перечень расходов и подпись. Сумма цифрами связана с расчётом; после изменений обновите сумму прописью.</t>
  </si>
  <si>
    <t>Перед подписанием пройдите лист «Проверка». Наличие вычисленного итога не подтверждает документы, применимость индексов и полноту предмета закупки.</t>
  </si>
  <si>
    <t>Нормативная основа: Порядок № 841/пр, пункты 7, 8 и 20 по 24, приложения № 1 и № 4; изменения приказом № 484/пр.</t>
  </si>
  <si>
    <t>Минстрой России: https://minstroyrf.gov.ru/trades/tsenoobrazovanie/</t>
  </si>
  <si>
    <t>Приказ № 484/пр: https://publication.pravo.gov.ru/document/0001202210040040</t>
  </si>
  <si>
    <t>НДС: https://www.nalog.gov.ru/rn77/about_fts/about_nalog/16594097/</t>
  </si>
  <si>
    <t>Основная ставка НДС для работ, выполненных с 01.01.2026, составляет 22%. Ставку и основание для своего контракта укажите самостоятельно.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</si>
</sst>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yyyy-mm-dd"/>
    <numFmt numFmtId="166" formatCode="0.000"/>
  </numFmts>
  <fonts count="4" x14ac:knownFonts="1">
    <font>
      <color theme="1"/>
      <family val="2"/>
      <scheme val="minor"/>
      <sz val="11"/>
      <name val="Calibri"/>
    </font>
    <font>
      <b/>
      <color rgb="49372C"/>
      <sz val="15"/>
      <name val="Arial"/>
    </font>
    <font>
      <color rgb="49372C"/>
      <sz val="11"/>
      <name val="Arial"/>
    </font>
    <font>
      <b/>
      <color rgb="49372C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2EEE9"/>
      </patternFill>
    </fill>
    <fill>
      <patternFill patternType="solid">
        <fgColor rgb="FFF2CC"/>
      </patternFill>
    </fill>
  </fills>
  <borders count="3">
    <border>
      <left/>
      <right/>
      <top/>
      <bottom/>
      <diagonal/>
    </border>
    <border>
      <left/>
      <right/>
      <top/>
      <bottom style="thin">
        <color rgb="D9D1C8"/>
      </bottom>
      <diagonal/>
    </border>
    <border>
      <left/>
      <right/>
      <top style="thin">
        <color rgb="D9D1C8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4" fontId="2" fillId="3" borderId="0" xfId="0" applyNumberFormat="1" applyFont="1" applyFill="1" applyAlignment="1" applyProtection="1">
      <alignment horizontal="right" vertical="center" wrapText="1"/>
      <protection locked="0"/>
    </xf>
    <xf numFmtId="164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4" fontId="2" fillId="3" borderId="0" xfId="0" applyNumberFormat="1" applyFont="1" applyFill="1" applyAlignment="1" applyProtection="1">
      <alignment horizontal="left" vertical="center" wrapText="1"/>
      <protection locked="0"/>
    </xf>
    <xf numFmtId="0" fontId="3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2" fontId="2" fillId="0" borderId="0" xfId="0" applyNumberFormat="1" applyFont="1" applyAlignment="1">
      <alignment horizontal="right" vertical="center" wrapText="1"/>
    </xf>
    <xf numFmtId="9" fontId="2" fillId="0" borderId="0" xfId="0" applyNumberFormat="1" applyFont="1" applyAlignment="1">
      <alignment horizontal="right" vertical="center" wrapText="1"/>
    </xf>
    <xf numFmtId="0" fontId="2" fillId="3" borderId="0" xfId="0" applyFont="1" applyFill="1" applyAlignment="1" applyProtection="1">
      <alignment horizontal="left" vertical="center" wrapText="1"/>
      <protection locked="0"/>
    </xf>
    <xf numFmtId="165" fontId="2" fillId="3" borderId="0" xfId="0" applyNumberFormat="1" applyFont="1" applyFill="1" applyAlignment="1" applyProtection="1">
      <alignment horizontal="right" vertical="center" wrapText="1"/>
      <protection locked="0"/>
    </xf>
    <xf numFmtId="2" fontId="2" fillId="3" borderId="0" xfId="0" applyNumberFormat="1" applyFont="1" applyFill="1" applyAlignment="1" applyProtection="1">
      <alignment horizontal="right" vertical="center" wrapText="1"/>
      <protection locked="0"/>
    </xf>
    <xf numFmtId="9" fontId="2" fillId="3" borderId="0" xfId="0" applyNumberFormat="1" applyFont="1" applyFill="1" applyAlignment="1" applyProtection="1">
      <alignment horizontal="right" vertical="center" wrapText="1"/>
      <protection locked="0"/>
    </xf>
    <xf numFmtId="166" fontId="2" fillId="3" borderId="0" xfId="0" applyNumberFormat="1" applyFont="1" applyFill="1" applyAlignment="1" applyProtection="1">
      <alignment horizontal="right" vertical="center" wrapText="1"/>
      <protection locked="0"/>
    </xf>
    <xf numFmtId="164" fontId="2" fillId="3" borderId="0" xfId="0" applyNumberFormat="1" applyFont="1" applyFill="1" applyAlignment="1" applyProtection="1">
      <alignment horizontal="right" vertical="center" wrapText="1"/>
      <protection locked="0"/>
    </xf>
    <xf numFmtId="165" fontId="2" fillId="3" borderId="0" xfId="0" applyNumberFormat="1" applyFont="1" applyFill="1" applyAlignment="1" applyProtection="1">
      <alignment horizontal="left" vertical="center" wrapText="1"/>
      <protection locked="0"/>
    </xf>
    <xf numFmtId="164" fontId="2" fillId="0" borderId="0" xfId="0" applyNumberFormat="1" applyFont="1" applyAlignment="1">
      <alignment horizontal="left" vertical="center" wrapText="1"/>
    </xf>
    <xf numFmtId="4" fontId="2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1">
    <dxf>
      <font>
        <color rgb="9C0006"/>
      </font>
      <fill>
        <patternFill patternType="solid">
          <fgColor rgb="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workbookViewId="0" showGridLines="0">
      <pane ySplit="9" topLeftCell="A10" activePane="bottomLeft" state="frozen"/>
      <selection pane="bottomLeft"/>
    </sheetView>
  </sheetViews>
  <sheetFormatPr defaultRowHeight="26" outlineLevelRow="0" outlineLevelCol="0" x14ac:dyDescent="55" customHeight="1"/>
  <cols>
    <col min="1" max="1" width="42" customWidth="1"/>
    <col min="2" max="2" width="22" customWidth="1"/>
    <col min="3" max="3" width="20" customWidth="1"/>
    <col min="4" max="4" width="23" customWidth="1"/>
    <col min="5" max="5" width="20" customWidth="1"/>
    <col min="6" max="6" width="24" customWidth="1"/>
  </cols>
  <sheetData>
    <row r="1" ht="33" customHeight="1" spans="1:6" x14ac:dyDescent="0.25">
      <c r="A1" s="1" t="s">
        <v>0</v>
      </c>
      <c r="B1" s="1"/>
      <c r="C1" s="1"/>
      <c r="D1" s="1"/>
      <c r="E1" s="1"/>
      <c r="F1" s="1"/>
    </row>
    <row r="2" ht="34" customHeight="1" spans="1:6" x14ac:dyDescent="0.25">
      <c r="A2" s="2" t="s">
        <v>1</v>
      </c>
      <c r="B2" s="2"/>
      <c r="C2" s="2"/>
      <c r="D2" s="2"/>
      <c r="E2" s="2"/>
      <c r="F2" s="2"/>
    </row>
    <row r="3" spans="1:6" x14ac:dyDescent="0.25">
      <c r="A3" s="2" t="s">
        <v>2</v>
      </c>
      <c r="B3" s="2" t="str">
        <f>IF('Исходные данные'!B3="","",'Исходные данные'!B3)</f>
        <v>Строительство хозяйственного корпуса</v>
      </c>
      <c r="C3" s="2"/>
      <c r="D3" s="2"/>
      <c r="E3" s="2"/>
      <c r="F3" s="2"/>
    </row>
    <row r="4" spans="1:6" x14ac:dyDescent="0.25">
      <c r="A4" s="2" t="s">
        <v>3</v>
      </c>
      <c r="B4" s="2" t="str">
        <f>IF('Исходные данные'!B4="","",'Исходные данные'!B4)</f>
        <v/>
      </c>
      <c r="C4" s="2"/>
      <c r="D4" s="2"/>
      <c r="E4" s="2"/>
      <c r="F4" s="2"/>
    </row>
    <row r="5" spans="1:6" x14ac:dyDescent="0.25">
      <c r="A5" s="2" t="s">
        <v>4</v>
      </c>
      <c r="B5" s="2" t="str">
        <f>IF('Исходные данные'!B7="","",'Исходные данные'!B7)</f>
        <v/>
      </c>
      <c r="C5" s="2"/>
      <c r="D5" s="2"/>
      <c r="E5" s="2"/>
      <c r="F5" s="2"/>
    </row>
    <row r="6" spans="1:6" x14ac:dyDescent="0.25">
      <c r="A6" s="2" t="s">
        <v>5</v>
      </c>
      <c r="B6" s="2" t="str">
        <f>IF('Исходные данные'!B8="","",'Исходные данные'!B8)</f>
        <v/>
      </c>
      <c r="C6" s="2"/>
      <c r="D6" s="2"/>
      <c r="E6" s="2"/>
      <c r="F6" s="2"/>
    </row>
    <row r="7" spans="1:6" x14ac:dyDescent="0.25">
      <c r="A7" s="2" t="s">
        <v>6</v>
      </c>
      <c r="B7" s="2" t="str">
        <f>IF('Исходные данные'!B9="","",'Исходные данные'!B9)</f>
        <v/>
      </c>
      <c r="C7" s="2"/>
      <c r="D7" s="2"/>
      <c r="E7" s="2"/>
      <c r="F7" s="2"/>
    </row>
    <row r="9" ht="63" customHeight="1" spans="1:6" x14ac:dyDescent="0.25">
      <c r="A9" s="3" t="s">
        <v>7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</row>
    <row r="10" ht="35" customHeight="1" spans="1:6" x14ac:dyDescent="0.25">
      <c r="A10" s="2" t="s">
        <v>13</v>
      </c>
      <c r="B10" s="4">
        <v>5000000</v>
      </c>
      <c r="C10" s="5">
        <f>IF(AND(ISNUMBER(B10),ISNUMBER('Индексы'!$B$5),'Индексы'!$B$5&gt;0),'Индексы'!$B$5,"")</f>
        <v>1.025</v>
      </c>
      <c r="D10" s="6">
        <f>IF(AND(ISNUMBER(B10),ISNUMBER(C10)),ROUND(B10*C10,2),"")</f>
        <v>5125000</v>
      </c>
      <c r="E10" s="5">
        <f>IF(AND(ISNUMBER(B10),ISNUMBER('Индексы'!$B$24)),'Индексы'!$B$24,"")</f>
        <v>1.0149</v>
      </c>
      <c r="F10" s="6">
        <f>IF(AND(ISNUMBER(D10),ISNUMBER(E10)),ROUND(D10*E10,2),"")</f>
        <v>5201362.5</v>
      </c>
    </row>
    <row r="11" ht="35" customHeight="1" spans="1:6" x14ac:dyDescent="0.25">
      <c r="A11" s="2" t="s">
        <v>14</v>
      </c>
      <c r="B11" s="4">
        <v>500000</v>
      </c>
      <c r="C11" s="5">
        <f>IF(AND(ISNUMBER(B11),ISNUMBER('Индексы'!$B$5),'Индексы'!$B$5&gt;0),'Индексы'!$B$5,"")</f>
        <v>1.025</v>
      </c>
      <c r="D11" s="6">
        <f>IF(AND(ISNUMBER(B11),ISNUMBER(C11)),ROUND(B11*C11,2),"")</f>
        <v>512500</v>
      </c>
      <c r="E11" s="5">
        <f>IF(AND(ISNUMBER(B11),ISNUMBER('Индексы'!$B$24)),'Индексы'!$B$24,"")</f>
        <v>1.0149</v>
      </c>
      <c r="F11" s="6">
        <f>IF(AND(ISNUMBER(D11),ISNUMBER(E11)),ROUND(D11*E11,2),"")</f>
        <v>520136.25</v>
      </c>
    </row>
    <row r="12" ht="35" customHeight="1" spans="1:6" x14ac:dyDescent="0.25">
      <c r="A12" s="2" t="s">
        <v>15</v>
      </c>
      <c r="B12" s="7"/>
      <c r="C12" s="5" t="str">
        <f>IF(AND(ISNUMBER(B12),ISNUMBER('Индексы'!$B$5),'Индексы'!$B$5&gt;0),'Индексы'!$B$5,"")</f>
        <v/>
      </c>
      <c r="D12" s="6" t="str">
        <f>IF(AND(ISNUMBER(B12),ISNUMBER(C12)),ROUND(B12*C12,2),"")</f>
        <v/>
      </c>
      <c r="E12" s="5" t="str">
        <f>IF(AND(ISNUMBER(B12),ISNUMBER('Индексы'!$B$24)),'Индексы'!$B$24,"")</f>
        <v/>
      </c>
      <c r="F12" s="6" t="str">
        <f>IF(AND(ISNUMBER(D12),ISNUMBER(E12)),ROUND(D12*E12,2),"")</f>
        <v/>
      </c>
    </row>
    <row r="13" ht="35" customHeight="1" spans="1:6" x14ac:dyDescent="0.25">
      <c r="A13" s="2" t="s">
        <v>16</v>
      </c>
      <c r="B13" s="7"/>
      <c r="C13" s="5" t="str">
        <f>IF(AND(ISNUMBER(B13),ISNUMBER('Индексы'!$B$5),'Индексы'!$B$5&gt;0),'Индексы'!$B$5,"")</f>
        <v/>
      </c>
      <c r="D13" s="6" t="str">
        <f>IF(AND(ISNUMBER(B13),ISNUMBER(C13)),ROUND(B13*C13,2),"")</f>
        <v/>
      </c>
      <c r="E13" s="5" t="str">
        <f>IF(AND(ISNUMBER(B13),ISNUMBER('Индексы'!$B$24)),'Индексы'!$B$24,"")</f>
        <v/>
      </c>
      <c r="F13" s="6" t="str">
        <f>IF(AND(ISNUMBER(D13),ISNUMBER(E13)),ROUND(D13*E13,2),"")</f>
        <v/>
      </c>
    </row>
    <row r="14" ht="35" customHeight="1" spans="1:6" x14ac:dyDescent="0.25">
      <c r="A14" s="2" t="s">
        <v>17</v>
      </c>
      <c r="B14" s="7"/>
      <c r="C14" s="5" t="str">
        <f>IF(AND(ISNUMBER(B14),ISNUMBER('Индексы'!$B$5),'Индексы'!$B$5&gt;0),'Индексы'!$B$5,"")</f>
        <v/>
      </c>
      <c r="D14" s="6" t="str">
        <f>IF(AND(ISNUMBER(B14),ISNUMBER(C14)),ROUND(B14*C14,2),"")</f>
        <v/>
      </c>
      <c r="E14" s="5" t="str">
        <f>IF(AND(ISNUMBER(B14),ISNUMBER('Индексы'!$B$24)),'Индексы'!$B$24,"")</f>
        <v/>
      </c>
      <c r="F14" s="6" t="str">
        <f>IF(AND(ISNUMBER(D14),ISNUMBER(E14)),ROUND(D14*E14,2),"")</f>
        <v/>
      </c>
    </row>
    <row r="15" ht="35" customHeight="1" spans="1:6" x14ac:dyDescent="0.25">
      <c r="A15" s="2" t="s">
        <v>18</v>
      </c>
      <c r="B15" s="7"/>
      <c r="C15" s="5" t="str">
        <f>IF(AND(ISNUMBER(B15),ISNUMBER('Индексы'!$B$5),'Индексы'!$B$5&gt;0),'Индексы'!$B$5,"")</f>
        <v/>
      </c>
      <c r="D15" s="6" t="str">
        <f>IF(AND(ISNUMBER(B15),ISNUMBER(C15)),ROUND(B15*C15,2),"")</f>
        <v/>
      </c>
      <c r="E15" s="5" t="str">
        <f>IF(AND(ISNUMBER(B15),ISNUMBER('Индексы'!$B$24)),'Индексы'!$B$24,"")</f>
        <v/>
      </c>
      <c r="F15" s="6" t="str">
        <f>IF(AND(ISNUMBER(D15),ISNUMBER(E15)),ROUND(D15*E15,2),"")</f>
        <v/>
      </c>
    </row>
    <row r="16" ht="35" customHeight="1" spans="1:6" x14ac:dyDescent="0.25">
      <c r="A16" s="2" t="s">
        <v>19</v>
      </c>
      <c r="B16" s="4">
        <v>100000</v>
      </c>
      <c r="C16" s="5">
        <f>IF(AND(ISNUMBER(B16),ISNUMBER('Индексы'!$B$5),'Индексы'!$B$5&gt;0),'Индексы'!$B$5,"")</f>
        <v>1.025</v>
      </c>
      <c r="D16" s="6">
        <f>IF(AND(ISNUMBER(B16),ISNUMBER(C16)),ROUND(B16*C16,2),"")</f>
        <v>102500</v>
      </c>
      <c r="E16" s="5">
        <f>IF(AND(ISNUMBER(B16),ISNUMBER('Индексы'!$B$24)),'Индексы'!$B$24,"")</f>
        <v>1.0149</v>
      </c>
      <c r="F16" s="6">
        <f>IF(AND(ISNUMBER(D16),ISNUMBER(E16)),ROUND(D16*E16,2),"")</f>
        <v>104027.25</v>
      </c>
    </row>
    <row r="17" spans="1:6" x14ac:dyDescent="0.25">
      <c r="A17" s="8" t="s">
        <v>20</v>
      </c>
      <c r="B17" s="9">
        <f>IF(AND(COUNT(B10:B16)&gt;0,COUNT(B10:B16)=COUNT(B10:B16)),SUM(B10:B16),"")</f>
        <v>5600000</v>
      </c>
      <c r="C17" s="2"/>
      <c r="D17" s="9">
        <f>IF(AND(COUNT(B10:B16)&gt;0,COUNT(D10:D16)=COUNT(B10:B16)),SUM(D10:D16),"")</f>
        <v>5740000</v>
      </c>
      <c r="E17" s="2"/>
      <c r="F17" s="9">
        <f>IF(AND(COUNT(B10:B16)&gt;0,COUNT(F10:F16)=COUNT(B10:B16)),SUM(F10:F16),"")</f>
        <v>5825526</v>
      </c>
    </row>
    <row r="18" spans="1:6" x14ac:dyDescent="0.25">
      <c r="A18" s="8" t="s">
        <v>21</v>
      </c>
      <c r="B18" s="2"/>
      <c r="C18" s="2"/>
      <c r="D18" s="2"/>
      <c r="E18" s="2"/>
      <c r="F18" s="9">
        <f>IF(AND(ISNUMBER(F17),ISNUMBER('Исходные данные'!B15),'Исходные данные'!B15&gt;=0),ROUND(F17*'Исходные данные'!B15,2),"")</f>
        <v>1281615.72</v>
      </c>
    </row>
    <row r="19" spans="1:6" x14ac:dyDescent="0.25">
      <c r="A19" s="8" t="s">
        <v>22</v>
      </c>
      <c r="B19" s="2"/>
      <c r="C19" s="2"/>
      <c r="D19" s="2"/>
      <c r="E19" s="2"/>
      <c r="F19" s="9">
        <f>IF(COUNT(F17:F18)=2,SUM(F17:F18),"")</f>
        <v>7107141.72</v>
      </c>
    </row>
    <row r="21" spans="1:2" x14ac:dyDescent="0.25">
      <c r="A21" s="2" t="s">
        <v>23</v>
      </c>
      <c r="B21" s="10">
        <f>IF('Исходные данные'!B11="","",'Исходные данные'!B11)</f>
        <v>46112</v>
      </c>
    </row>
    <row r="22" spans="1:2" x14ac:dyDescent="0.25">
      <c r="A22" s="2" t="s">
        <v>24</v>
      </c>
      <c r="B22" s="10">
        <f>IF('Исходные данные'!B12="","",'Исходные данные'!B12)</f>
        <v>46113</v>
      </c>
    </row>
    <row r="23" spans="1:2" x14ac:dyDescent="0.25">
      <c r="A23" s="2" t="s">
        <v>25</v>
      </c>
      <c r="B23" s="10">
        <f>IF('Исходные данные'!B13="","",'Исходные данные'!B13)</f>
        <v>46295</v>
      </c>
    </row>
    <row r="24" spans="1:2" x14ac:dyDescent="0.25">
      <c r="A24" s="2" t="s">
        <v>26</v>
      </c>
      <c r="B24" s="11">
        <f>IF('Исходные данные'!B14="","",'Исходные данные'!B14)</f>
        <v>6</v>
      </c>
    </row>
    <row r="25" spans="1:2" x14ac:dyDescent="0.25">
      <c r="A25" s="2" t="s">
        <v>27</v>
      </c>
      <c r="B25" s="12">
        <f>IF('Исходные данные'!B15="","",'Исходные данные'!B15)</f>
        <v>0.22</v>
      </c>
    </row>
    <row r="27" spans="1:6" x14ac:dyDescent="0.25">
      <c r="A27" s="2" t="s">
        <v>28</v>
      </c>
      <c r="B27" s="2" t="str">
        <f>'Индексы'!B20</f>
        <v>Внутри одного года</v>
      </c>
      <c r="C27" s="2"/>
      <c r="D27" s="2"/>
      <c r="E27" s="2"/>
      <c r="F27" s="2"/>
    </row>
    <row r="29" spans="1:6" x14ac:dyDescent="0.25">
      <c r="A29" s="2" t="s">
        <v>29</v>
      </c>
      <c r="B29" s="2" t="str">
        <f>IF('Исходные данные'!B5="","",'Исходные данные'!B5)</f>
        <v/>
      </c>
      <c r="C29" s="2"/>
      <c r="D29" s="2"/>
      <c r="E29" s="2"/>
      <c r="F29" s="2"/>
    </row>
    <row r="30" spans="1:6" x14ac:dyDescent="0.25">
      <c r="A30" s="2" t="s">
        <v>30</v>
      </c>
      <c r="B30" s="13"/>
      <c r="C30" s="13"/>
      <c r="D30" s="13"/>
      <c r="E30" s="13"/>
      <c r="F30" s="13"/>
    </row>
    <row r="32" ht="36" customHeight="1" spans="1:6" x14ac:dyDescent="0.25">
      <c r="A32" s="2" t="s">
        <v>31</v>
      </c>
      <c r="B32" s="2"/>
      <c r="C32" s="2"/>
      <c r="D32" s="2"/>
      <c r="E32" s="2"/>
      <c r="F32" s="2"/>
    </row>
  </sheetData>
  <sheetProtection sheet="1" formatColumns="0" formatRows="0"/>
  <mergeCells count="11">
    <mergeCell ref="A1:F1"/>
    <mergeCell ref="A2:F2"/>
    <mergeCell ref="B3:F3"/>
    <mergeCell ref="B4:F4"/>
    <mergeCell ref="B5:F5"/>
    <mergeCell ref="B6:F6"/>
    <mergeCell ref="B7:F7"/>
    <mergeCell ref="B27:F27"/>
    <mergeCell ref="B29:F29"/>
    <mergeCell ref="B30:F30"/>
    <mergeCell ref="A32:F32"/>
  </mergeCells>
  <dataValidations count="1">
    <dataValidation type="decimal" operator="greaterThanOrEqual" allowBlank="1" showErrorMessage="1" errorTitle="Стоимость затрат" error="Введите неотрицательную сумму без НДС." sqref="B10:B16">
      <formula1>0</formula1>
    </dataValidation>
  </dataValidations>
  <pageMargins left="0.25" right="0.25" top="0.35" bottom="0.35" header="0.1" footer="0.15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workbookViewId="0" showGridLines="0"/>
  </sheetViews>
  <sheetFormatPr defaultRowHeight="26" outlineLevelRow="0" outlineLevelCol="0" x14ac:dyDescent="55" customHeight="1"/>
  <cols>
    <col min="1" max="1" width="49" customWidth="1"/>
    <col min="2" max="2" width="25" customWidth="1"/>
    <col min="3" max="6" width="19" customWidth="1"/>
  </cols>
  <sheetData>
    <row r="1" ht="33" customHeight="1" spans="1:6" x14ac:dyDescent="0.25">
      <c r="A1" s="1" t="s">
        <v>32</v>
      </c>
      <c r="B1" s="1"/>
      <c r="C1" s="1"/>
      <c r="D1" s="1"/>
      <c r="E1" s="1"/>
      <c r="F1" s="1"/>
    </row>
    <row r="2" ht="34" customHeight="1" spans="1:6" x14ac:dyDescent="0.25">
      <c r="A2" s="2" t="s">
        <v>33</v>
      </c>
      <c r="B2" s="2"/>
      <c r="C2" s="2"/>
      <c r="D2" s="2"/>
      <c r="E2" s="2"/>
      <c r="F2" s="2"/>
    </row>
    <row r="3" spans="1:6" x14ac:dyDescent="0.25">
      <c r="A3" s="2" t="s">
        <v>2</v>
      </c>
      <c r="B3" s="13" t="s">
        <v>34</v>
      </c>
      <c r="C3" s="13"/>
      <c r="D3" s="13"/>
      <c r="E3" s="13"/>
      <c r="F3" s="13"/>
    </row>
    <row r="4" spans="1:6" x14ac:dyDescent="0.25">
      <c r="A4" s="2" t="s">
        <v>3</v>
      </c>
      <c r="B4" s="13"/>
      <c r="C4" s="13"/>
      <c r="D4" s="13"/>
      <c r="E4" s="13"/>
      <c r="F4" s="13"/>
    </row>
    <row r="5" spans="1:6" x14ac:dyDescent="0.25">
      <c r="A5" s="2" t="s">
        <v>29</v>
      </c>
      <c r="B5" s="13"/>
      <c r="C5" s="13"/>
      <c r="D5" s="13"/>
      <c r="E5" s="13"/>
      <c r="F5" s="13"/>
    </row>
    <row r="6" spans="1:6" x14ac:dyDescent="0.25">
      <c r="A6" s="2" t="s">
        <v>35</v>
      </c>
      <c r="B6" s="13" t="s">
        <v>36</v>
      </c>
      <c r="C6" s="13"/>
      <c r="D6" s="13"/>
      <c r="E6" s="13"/>
      <c r="F6" s="13"/>
    </row>
    <row r="7" ht="34" customHeight="1" spans="1:6" x14ac:dyDescent="0.25">
      <c r="A7" s="2" t="s">
        <v>37</v>
      </c>
      <c r="B7" s="13"/>
      <c r="C7" s="13"/>
      <c r="D7" s="13"/>
      <c r="E7" s="13"/>
      <c r="F7" s="13"/>
    </row>
    <row r="8" spans="1:6" x14ac:dyDescent="0.25">
      <c r="A8" s="2" t="s">
        <v>38</v>
      </c>
      <c r="B8" s="13"/>
      <c r="C8" s="13"/>
      <c r="D8" s="13"/>
      <c r="E8" s="13"/>
      <c r="F8" s="13"/>
    </row>
    <row r="9" ht="34" customHeight="1" spans="1:6" x14ac:dyDescent="0.25">
      <c r="A9" s="2" t="s">
        <v>39</v>
      </c>
      <c r="B9" s="13"/>
      <c r="C9" s="13"/>
      <c r="D9" s="13"/>
      <c r="E9" s="13"/>
      <c r="F9" s="13"/>
    </row>
    <row r="10" spans="1:6" x14ac:dyDescent="0.25">
      <c r="A10" s="2" t="s">
        <v>40</v>
      </c>
      <c r="B10" s="14">
        <v>46022</v>
      </c>
      <c r="C10" s="14"/>
      <c r="D10" s="14"/>
      <c r="E10" s="14"/>
      <c r="F10" s="14"/>
    </row>
    <row r="11" spans="1:6" x14ac:dyDescent="0.25">
      <c r="A11" s="2" t="s">
        <v>23</v>
      </c>
      <c r="B11" s="14">
        <v>46112</v>
      </c>
      <c r="C11" s="14"/>
      <c r="D11" s="14"/>
      <c r="E11" s="14"/>
      <c r="F11" s="14"/>
    </row>
    <row r="12" spans="1:6" x14ac:dyDescent="0.25">
      <c r="A12" s="2" t="s">
        <v>24</v>
      </c>
      <c r="B12" s="14">
        <v>46113</v>
      </c>
      <c r="C12" s="14"/>
      <c r="D12" s="14"/>
      <c r="E12" s="14"/>
      <c r="F12" s="14"/>
    </row>
    <row r="13" spans="1:6" x14ac:dyDescent="0.25">
      <c r="A13" s="2" t="s">
        <v>25</v>
      </c>
      <c r="B13" s="14">
        <v>46295</v>
      </c>
      <c r="C13" s="14"/>
      <c r="D13" s="14"/>
      <c r="E13" s="14"/>
      <c r="F13" s="14"/>
    </row>
    <row r="14" spans="1:6" x14ac:dyDescent="0.25">
      <c r="A14" s="2" t="s">
        <v>26</v>
      </c>
      <c r="B14" s="15">
        <v>6</v>
      </c>
      <c r="C14" s="15"/>
      <c r="D14" s="15"/>
      <c r="E14" s="15"/>
      <c r="F14" s="15"/>
    </row>
    <row r="15" spans="1:6" x14ac:dyDescent="0.25">
      <c r="A15" s="2" t="s">
        <v>41</v>
      </c>
      <c r="B15" s="16">
        <v>0.22</v>
      </c>
      <c r="C15" s="16"/>
      <c r="D15" s="16"/>
      <c r="E15" s="16"/>
      <c r="F15" s="16"/>
    </row>
    <row r="16" spans="1:6" x14ac:dyDescent="0.25">
      <c r="A16" s="2" t="s">
        <v>42</v>
      </c>
      <c r="B16" s="13" t="s">
        <v>43</v>
      </c>
      <c r="C16" s="13"/>
      <c r="D16" s="13"/>
      <c r="E16" s="13"/>
      <c r="F16" s="13"/>
    </row>
    <row r="17" spans="1:6" x14ac:dyDescent="0.25">
      <c r="A17" s="2" t="s">
        <v>44</v>
      </c>
      <c r="B17" s="4">
        <v>100000</v>
      </c>
      <c r="C17" s="4"/>
      <c r="D17" s="4"/>
      <c r="E17" s="4"/>
      <c r="F17" s="4"/>
    </row>
    <row r="18" spans="1:6" x14ac:dyDescent="0.25">
      <c r="A18" s="2" t="s">
        <v>45</v>
      </c>
      <c r="B18" s="4">
        <v>300000</v>
      </c>
      <c r="C18" s="4"/>
      <c r="D18" s="4"/>
      <c r="E18" s="4"/>
      <c r="F18" s="4"/>
    </row>
    <row r="19" ht="45" customHeight="1" spans="1:6" x14ac:dyDescent="0.25">
      <c r="A19" s="2" t="s">
        <v>46</v>
      </c>
      <c r="B19" s="13" t="s">
        <v>47</v>
      </c>
      <c r="C19" s="13"/>
      <c r="D19" s="13"/>
      <c r="E19" s="13"/>
      <c r="F19" s="13"/>
    </row>
    <row r="20" spans="1:6" x14ac:dyDescent="0.25">
      <c r="A20" s="2" t="s">
        <v>48</v>
      </c>
      <c r="B20" s="17">
        <v>20</v>
      </c>
      <c r="C20" s="17"/>
      <c r="D20" s="17"/>
      <c r="E20" s="17"/>
      <c r="F20" s="17"/>
    </row>
    <row r="21" spans="1:6" x14ac:dyDescent="0.25">
      <c r="A21" s="2" t="s">
        <v>49</v>
      </c>
      <c r="B21" s="13"/>
      <c r="C21" s="13"/>
      <c r="D21" s="13"/>
      <c r="E21" s="13"/>
      <c r="F21" s="13"/>
    </row>
    <row r="23" ht="36" customHeight="1" spans="1:6" x14ac:dyDescent="0.25">
      <c r="A23" s="2" t="s">
        <v>50</v>
      </c>
      <c r="B23" s="2"/>
      <c r="C23" s="2"/>
      <c r="D23" s="2"/>
      <c r="E23" s="2"/>
      <c r="F23" s="2"/>
    </row>
    <row r="24" ht="36" customHeight="1" spans="1:6" x14ac:dyDescent="0.25">
      <c r="A24" s="2" t="s">
        <v>51</v>
      </c>
      <c r="B24" s="2"/>
      <c r="C24" s="2"/>
      <c r="D24" s="2"/>
      <c r="E24" s="2"/>
      <c r="F24" s="2"/>
    </row>
  </sheetData>
  <sheetProtection sheet="1" formatColumns="0" formatRows="0"/>
  <mergeCells count="23">
    <mergeCell ref="A1:F1"/>
    <mergeCell ref="A2:F2"/>
    <mergeCell ref="B3:F3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1:F21"/>
    <mergeCell ref="A23:F23"/>
    <mergeCell ref="A24:F24"/>
  </mergeCells>
  <pageMargins left="0.25" right="0.25" top="0.35" bottom="0.35" header="0.1" footer="0.15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workbookViewId="0" showGridLines="0"/>
  </sheetViews>
  <sheetFormatPr defaultRowHeight="26" outlineLevelRow="0" outlineLevelCol="0" x14ac:dyDescent="55" customHeight="1"/>
  <cols>
    <col min="1" max="1" width="49" customWidth="1"/>
    <col min="2" max="2" width="25" customWidth="1"/>
    <col min="3" max="6" width="19" customWidth="1"/>
  </cols>
  <sheetData>
    <row r="1" ht="33" customHeight="1" spans="1:6" x14ac:dyDescent="0.25">
      <c r="A1" s="1" t="s">
        <v>52</v>
      </c>
      <c r="B1" s="1"/>
      <c r="C1" s="1"/>
      <c r="D1" s="1"/>
      <c r="E1" s="1"/>
      <c r="F1" s="1"/>
    </row>
    <row r="2" ht="34" customHeight="1" spans="1:6" x14ac:dyDescent="0.25">
      <c r="A2" s="2" t="s">
        <v>53</v>
      </c>
      <c r="B2" s="2"/>
      <c r="C2" s="2"/>
      <c r="D2" s="2"/>
      <c r="E2" s="2"/>
      <c r="F2" s="2"/>
    </row>
    <row r="4" spans="1:6" x14ac:dyDescent="0.25">
      <c r="A4" s="2" t="s">
        <v>54</v>
      </c>
      <c r="B4" s="13" t="s">
        <v>55</v>
      </c>
      <c r="C4" s="13"/>
      <c r="D4" s="13"/>
      <c r="E4" s="13"/>
      <c r="F4" s="13"/>
    </row>
    <row r="5" spans="1:6" x14ac:dyDescent="0.25">
      <c r="A5" s="2" t="s">
        <v>56</v>
      </c>
      <c r="B5" s="18">
        <v>1.025</v>
      </c>
      <c r="C5" s="18"/>
      <c r="D5" s="18"/>
      <c r="E5" s="18"/>
      <c r="F5" s="18"/>
    </row>
    <row r="6" spans="1:6" x14ac:dyDescent="0.25">
      <c r="A6" s="2" t="s">
        <v>57</v>
      </c>
      <c r="B6" s="13" t="s">
        <v>58</v>
      </c>
      <c r="C6" s="13"/>
      <c r="D6" s="13"/>
      <c r="E6" s="13"/>
      <c r="F6" s="13"/>
    </row>
    <row r="7" spans="1:6" x14ac:dyDescent="0.25">
      <c r="A7" s="2" t="s">
        <v>59</v>
      </c>
      <c r="B7" s="13"/>
      <c r="C7" s="13"/>
      <c r="D7" s="13"/>
      <c r="E7" s="13"/>
      <c r="F7" s="13"/>
    </row>
    <row r="8" spans="1:6" x14ac:dyDescent="0.25">
      <c r="A8" s="2" t="s">
        <v>60</v>
      </c>
      <c r="B8" s="13"/>
      <c r="C8" s="13"/>
      <c r="D8" s="13"/>
      <c r="E8" s="13"/>
      <c r="F8" s="13"/>
    </row>
    <row r="9" spans="1:6" x14ac:dyDescent="0.25">
      <c r="A9" s="2" t="s">
        <v>61</v>
      </c>
      <c r="B9" s="13" t="s">
        <v>62</v>
      </c>
      <c r="C9" s="13"/>
      <c r="D9" s="13"/>
      <c r="E9" s="13"/>
      <c r="F9" s="13"/>
    </row>
    <row r="10" spans="1:6" x14ac:dyDescent="0.25">
      <c r="A10" s="2" t="s">
        <v>63</v>
      </c>
      <c r="B10" s="13" t="s">
        <v>64</v>
      </c>
      <c r="C10" s="13"/>
      <c r="D10" s="13"/>
      <c r="E10" s="13"/>
      <c r="F10" s="13"/>
    </row>
    <row r="11" spans="1:6" x14ac:dyDescent="0.25">
      <c r="A11" s="2" t="s">
        <v>65</v>
      </c>
      <c r="B11" s="13"/>
      <c r="C11" s="13"/>
      <c r="D11" s="13"/>
      <c r="E11" s="13"/>
      <c r="F11" s="13"/>
    </row>
    <row r="12" spans="1:6" x14ac:dyDescent="0.25">
      <c r="A12" s="2" t="s">
        <v>66</v>
      </c>
      <c r="B12" s="19"/>
      <c r="C12" s="19"/>
      <c r="D12" s="19"/>
      <c r="E12" s="19"/>
      <c r="F12" s="19"/>
    </row>
    <row r="14" ht="34" customHeight="1" spans="1:6" x14ac:dyDescent="0.25">
      <c r="A14" s="2" t="s">
        <v>67</v>
      </c>
      <c r="B14" s="13" t="s">
        <v>68</v>
      </c>
      <c r="C14" s="13"/>
      <c r="D14" s="13"/>
      <c r="E14" s="13"/>
      <c r="F14" s="13"/>
    </row>
    <row r="15" spans="1:6" x14ac:dyDescent="0.25">
      <c r="A15" s="2" t="s">
        <v>69</v>
      </c>
      <c r="B15" s="18">
        <v>1.06</v>
      </c>
      <c r="C15" s="18"/>
      <c r="D15" s="18"/>
      <c r="E15" s="18"/>
      <c r="F15" s="18"/>
    </row>
    <row r="16" spans="1:6" x14ac:dyDescent="0.25">
      <c r="A16" s="2" t="s">
        <v>70</v>
      </c>
      <c r="B16" s="13" t="s">
        <v>58</v>
      </c>
      <c r="C16" s="13"/>
      <c r="D16" s="13"/>
      <c r="E16" s="13"/>
      <c r="F16" s="13"/>
    </row>
    <row r="17" spans="1:6" x14ac:dyDescent="0.25">
      <c r="A17" s="2" t="s">
        <v>71</v>
      </c>
      <c r="B17" s="13"/>
      <c r="C17" s="13"/>
      <c r="D17" s="13"/>
      <c r="E17" s="13"/>
      <c r="F17" s="13"/>
    </row>
    <row r="18" spans="1:6" x14ac:dyDescent="0.25">
      <c r="A18" s="2" t="s">
        <v>72</v>
      </c>
      <c r="B18" s="13" t="s">
        <v>73</v>
      </c>
      <c r="C18" s="13"/>
      <c r="D18" s="13"/>
      <c r="E18" s="13"/>
      <c r="F18" s="13"/>
    </row>
    <row r="20" spans="1:6" x14ac:dyDescent="0.25">
      <c r="A20" s="2" t="s">
        <v>74</v>
      </c>
      <c r="B20" s="2" t="str">
        <f>IF(COUNT('Исходные данные'!B11:B13)&lt;&gt;3,"Введите три даты",IF(OR('Исходные данные'!B12&lt;'Исходные данные'!B11,'Исходные данные'!B13&lt;'Исходные данные'!B12),"Проверьте последовательность дат",IF(OR(YEAR('Исходные данные'!B11)&lt;&gt;YEAR('Исходные данные'!B13),YEAR('Исходные данные'!B12)&lt;&gt;YEAR('Исходные данные'!B13)),"Требуется расчёт по пункту 23", "Внутри одного года")))</f>
        <v>Внутри одного года</v>
      </c>
      <c r="C20" s="2"/>
      <c r="D20" s="2"/>
      <c r="E20" s="2"/>
      <c r="F20" s="2"/>
    </row>
    <row r="23" spans="1:6" x14ac:dyDescent="0.25">
      <c r="A23" s="2" t="s">
        <v>75</v>
      </c>
      <c r="B23" s="20">
        <f>IF(AND(ISNUMBER(B15),B15&gt;0),ROUND(B15^(1/12),4),"")</f>
        <v>1.0049</v>
      </c>
      <c r="C23" s="20"/>
      <c r="D23" s="20"/>
      <c r="E23" s="20"/>
      <c r="F23" s="20"/>
    </row>
    <row r="24" spans="1:6" x14ac:dyDescent="0.25">
      <c r="A24" s="2" t="s">
        <v>76</v>
      </c>
      <c r="B24" s="20">
        <f>IF(AND(B20="Внутри одного года",ISNUMBER(B23),ISNUMBER('Исходные данные'!B14),'Исходные данные'!B14&gt;0),ROUND(1+(B23^'Исходные данные'!B14-1)/2,4),"")</f>
        <v>1.0149</v>
      </c>
      <c r="C24" s="20"/>
      <c r="D24" s="20"/>
      <c r="E24" s="20"/>
      <c r="F24" s="20"/>
    </row>
    <row r="26" ht="34" customHeight="1" spans="1:6" x14ac:dyDescent="0.25">
      <c r="A26" s="2" t="s">
        <v>77</v>
      </c>
      <c r="B26" s="2"/>
      <c r="C26" s="2"/>
      <c r="D26" s="2"/>
      <c r="E26" s="2"/>
      <c r="F26" s="2"/>
    </row>
    <row r="27" ht="34" customHeight="1" spans="1:6" x14ac:dyDescent="0.25">
      <c r="A27" s="2" t="s">
        <v>78</v>
      </c>
      <c r="B27" s="2"/>
      <c r="C27" s="2"/>
      <c r="D27" s="2"/>
      <c r="E27" s="2"/>
      <c r="F27" s="2"/>
    </row>
    <row r="28" ht="46" customHeight="1" spans="1:6" x14ac:dyDescent="0.25">
      <c r="A28" s="2" t="s">
        <v>79</v>
      </c>
      <c r="B28" s="2"/>
      <c r="C28" s="2"/>
      <c r="D28" s="2"/>
      <c r="E28" s="2"/>
      <c r="F28" s="2"/>
    </row>
  </sheetData>
  <sheetProtection sheet="1" formatColumns="0" formatRows="0"/>
  <mergeCells count="22">
    <mergeCell ref="A1:F1"/>
    <mergeCell ref="A2:F2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4:F14"/>
    <mergeCell ref="B15:F15"/>
    <mergeCell ref="B16:F16"/>
    <mergeCell ref="B17:F17"/>
    <mergeCell ref="B18:F18"/>
    <mergeCell ref="B20:F20"/>
    <mergeCell ref="B23:F23"/>
    <mergeCell ref="B24:F24"/>
    <mergeCell ref="A26:F26"/>
    <mergeCell ref="A27:F27"/>
    <mergeCell ref="A28:F28"/>
  </mergeCells>
  <pageMargins left="0.25" right="0.25" top="0.35" bottom="0.35" header="0.1" footer="0.15"/>
  <pageSetup paperSize="9" orientation="portrait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 showGridLines="0"/>
  </sheetViews>
  <sheetFormatPr defaultRowHeight="26" outlineLevelRow="0" outlineLevelCol="0" x14ac:dyDescent="55" customHeight="1"/>
  <cols>
    <col min="1" max="1" width="39" customWidth="1"/>
    <col min="2" max="2" width="23" customWidth="1"/>
    <col min="3" max="6" width="20" customWidth="1"/>
  </cols>
  <sheetData>
    <row r="1" ht="33" customHeight="1" spans="1:6" x14ac:dyDescent="0.25">
      <c r="A1" s="1" t="s">
        <v>80</v>
      </c>
      <c r="B1" s="1"/>
      <c r="C1" s="1"/>
      <c r="D1" s="1"/>
      <c r="E1" s="1"/>
      <c r="F1" s="1"/>
    </row>
    <row r="2" ht="34" customHeight="1" spans="1:6" x14ac:dyDescent="0.25">
      <c r="A2" s="2" t="s">
        <v>81</v>
      </c>
      <c r="B2" s="2"/>
      <c r="C2" s="2"/>
      <c r="D2" s="2"/>
      <c r="E2" s="2"/>
      <c r="F2" s="2"/>
    </row>
    <row r="4" ht="35" customHeight="1" spans="1:6" x14ac:dyDescent="0.25">
      <c r="A4" s="2" t="s">
        <v>2</v>
      </c>
      <c r="B4" s="2" t="str">
        <f>IF('Исходные данные'!B3="","",'Исходные данные'!B3)</f>
        <v>Строительство хозяйственного корпуса</v>
      </c>
      <c r="C4" s="2"/>
      <c r="D4" s="2"/>
      <c r="E4" s="2"/>
      <c r="F4" s="2"/>
    </row>
    <row r="6" ht="35" customHeight="1" spans="1:6" x14ac:dyDescent="0.25">
      <c r="A6" s="2" t="s">
        <v>82</v>
      </c>
      <c r="B6" s="21">
        <f>IF(ISNUMBER('Расчёт'!F19),'Расчёт'!F19,"")</f>
        <v>7107141.72</v>
      </c>
      <c r="C6" s="21"/>
      <c r="D6" s="21"/>
      <c r="E6" s="21"/>
      <c r="F6" s="21"/>
    </row>
    <row r="8" ht="54" customHeight="1" spans="1:6" x14ac:dyDescent="0.25">
      <c r="A8" s="2" t="s">
        <v>83</v>
      </c>
      <c r="B8" s="13" t="s">
        <v>84</v>
      </c>
      <c r="C8" s="13"/>
      <c r="D8" s="13"/>
      <c r="E8" s="13"/>
      <c r="F8" s="13"/>
    </row>
    <row r="11" ht="54" customHeight="1" spans="1:6" x14ac:dyDescent="0.25">
      <c r="A11" s="2" t="s">
        <v>85</v>
      </c>
      <c r="B11" s="13" t="s">
        <v>86</v>
      </c>
      <c r="C11" s="13"/>
      <c r="D11" s="13"/>
      <c r="E11" s="13"/>
      <c r="F11" s="13"/>
    </row>
    <row r="14" ht="35" customHeight="1" spans="1:6" x14ac:dyDescent="0.25">
      <c r="A14" s="2" t="s">
        <v>87</v>
      </c>
      <c r="B14" s="13" t="s">
        <v>0</v>
      </c>
      <c r="C14" s="13"/>
      <c r="D14" s="13"/>
      <c r="E14" s="13"/>
      <c r="F14" s="13"/>
    </row>
    <row r="16" ht="35" customHeight="1" spans="1:6" x14ac:dyDescent="0.25">
      <c r="A16" s="2" t="s">
        <v>29</v>
      </c>
      <c r="B16" s="2" t="str">
        <f>IF('Исходные данные'!B5="","",'Исходные данные'!B5)</f>
        <v/>
      </c>
      <c r="C16" s="2"/>
      <c r="D16" s="2"/>
      <c r="E16" s="2"/>
      <c r="F16" s="2"/>
    </row>
    <row r="18" ht="35" customHeight="1" spans="1:6" x14ac:dyDescent="0.25">
      <c r="A18" s="2" t="s">
        <v>30</v>
      </c>
      <c r="B18" s="13"/>
      <c r="C18" s="13"/>
      <c r="D18" s="13"/>
      <c r="E18" s="13"/>
      <c r="F18" s="13"/>
    </row>
    <row r="21" ht="36" customHeight="1" spans="1:6" x14ac:dyDescent="0.25">
      <c r="A21" s="2" t="s">
        <v>88</v>
      </c>
      <c r="B21" s="2"/>
      <c r="C21" s="2"/>
      <c r="D21" s="2"/>
      <c r="E21" s="2"/>
      <c r="F21" s="2"/>
    </row>
  </sheetData>
  <sheetProtection sheet="1" formatColumns="0" formatRows="0"/>
  <mergeCells count="10">
    <mergeCell ref="A1:F1"/>
    <mergeCell ref="A2:F2"/>
    <mergeCell ref="B4:F4"/>
    <mergeCell ref="B6:F6"/>
    <mergeCell ref="B8:F8"/>
    <mergeCell ref="B11:F11"/>
    <mergeCell ref="B14:F14"/>
    <mergeCell ref="B16:F16"/>
    <mergeCell ref="B18:F18"/>
    <mergeCell ref="A21:F21"/>
  </mergeCells>
  <pageMargins left="0.25" right="0.25" top="0.35" bottom="0.35" header="0.1" footer="0.15"/>
  <pageSetup paperSize="9" orientation="portrait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 showGridLines="0"/>
  </sheetViews>
  <sheetFormatPr defaultRowHeight="26" outlineLevelRow="0" outlineLevelCol="0" x14ac:dyDescent="55" customHeight="1"/>
  <cols>
    <col min="1" max="1" width="49" customWidth="1"/>
    <col min="2" max="2" width="25" customWidth="1"/>
    <col min="3" max="6" width="19" customWidth="1"/>
  </cols>
  <sheetData>
    <row r="1" ht="33" customHeight="1" spans="1:6" x14ac:dyDescent="0.25">
      <c r="A1" s="1" t="s">
        <v>89</v>
      </c>
      <c r="B1" s="1"/>
      <c r="C1" s="1"/>
      <c r="D1" s="1"/>
      <c r="E1" s="1"/>
      <c r="F1" s="1"/>
    </row>
    <row r="2" ht="34" customHeight="1" x14ac:dyDescent="0.25"/>
    <row r="3" ht="42" customHeight="1" spans="1:6" x14ac:dyDescent="0.25">
      <c r="A3" s="2" t="s">
        <v>90</v>
      </c>
      <c r="B3" s="2"/>
      <c r="C3" s="2"/>
      <c r="D3" s="2"/>
      <c r="E3" s="13"/>
      <c r="F3" s="13"/>
    </row>
    <row r="4" ht="42" customHeight="1" spans="1:6" x14ac:dyDescent="0.25">
      <c r="A4" s="2" t="s">
        <v>91</v>
      </c>
      <c r="B4" s="2"/>
      <c r="C4" s="2"/>
      <c r="D4" s="2"/>
      <c r="E4" s="13"/>
      <c r="F4" s="13"/>
    </row>
    <row r="5" ht="42" customHeight="1" spans="1:6" x14ac:dyDescent="0.25">
      <c r="A5" s="2" t="s">
        <v>92</v>
      </c>
      <c r="B5" s="2"/>
      <c r="C5" s="2"/>
      <c r="D5" s="2"/>
      <c r="E5" s="13"/>
      <c r="F5" s="13"/>
    </row>
    <row r="6" ht="42" customHeight="1" spans="1:6" x14ac:dyDescent="0.25">
      <c r="A6" s="2" t="s">
        <v>93</v>
      </c>
      <c r="B6" s="2"/>
      <c r="C6" s="2"/>
      <c r="D6" s="2"/>
      <c r="E6" s="13"/>
      <c r="F6" s="13"/>
    </row>
    <row r="7" ht="42" customHeight="1" spans="1:6" x14ac:dyDescent="0.25">
      <c r="A7" s="2" t="s">
        <v>94</v>
      </c>
      <c r="B7" s="2"/>
      <c r="C7" s="2"/>
      <c r="D7" s="2"/>
      <c r="E7" s="13"/>
      <c r="F7" s="13"/>
    </row>
    <row r="8" ht="42" customHeight="1" spans="1:6" x14ac:dyDescent="0.25">
      <c r="A8" s="2" t="s">
        <v>95</v>
      </c>
      <c r="B8" s="2"/>
      <c r="C8" s="2"/>
      <c r="D8" s="2"/>
      <c r="E8" s="13"/>
      <c r="F8" s="13"/>
    </row>
    <row r="9" ht="42" customHeight="1" spans="1:6" x14ac:dyDescent="0.25">
      <c r="A9" s="2" t="s">
        <v>96</v>
      </c>
      <c r="B9" s="2"/>
      <c r="C9" s="2"/>
      <c r="D9" s="2"/>
      <c r="E9" s="13"/>
      <c r="F9" s="13"/>
    </row>
    <row r="10" ht="42" customHeight="1" spans="1:6" x14ac:dyDescent="0.25">
      <c r="A10" s="2" t="s">
        <v>97</v>
      </c>
      <c r="B10" s="2"/>
      <c r="C10" s="2"/>
      <c r="D10" s="2"/>
      <c r="E10" s="13"/>
      <c r="F10" s="13"/>
    </row>
    <row r="11" ht="42" customHeight="1" spans="1:6" x14ac:dyDescent="0.25">
      <c r="A11" s="2" t="s">
        <v>98</v>
      </c>
      <c r="B11" s="2"/>
      <c r="C11" s="2"/>
      <c r="D11" s="2"/>
      <c r="E11" s="13"/>
      <c r="F11" s="13"/>
    </row>
    <row r="12" ht="42" customHeight="1" spans="1:6" x14ac:dyDescent="0.25">
      <c r="A12" s="2" t="s">
        <v>99</v>
      </c>
      <c r="B12" s="2"/>
      <c r="C12" s="2"/>
      <c r="D12" s="2"/>
      <c r="E12" s="13"/>
      <c r="F12" s="13"/>
    </row>
    <row r="15" spans="1:6" x14ac:dyDescent="0.25">
      <c r="A15" s="2" t="s">
        <v>100</v>
      </c>
      <c r="B15" s="2" t="str">
        <f>'Индексы'!B20</f>
        <v>Внутри одного года</v>
      </c>
      <c r="C15" s="2"/>
      <c r="D15" s="2"/>
      <c r="E15" s="2"/>
      <c r="F15" s="2"/>
    </row>
    <row r="17" spans="1:6" x14ac:dyDescent="0.25">
      <c r="A17" s="2" t="s">
        <v>101</v>
      </c>
      <c r="B17" s="2" t="str">
        <f>IF(AND(ISNUMBER('Расчёт'!B16),ISNUMBER('Исходные данные'!B17)),IF('Расчёт'!B16&lt;='Исходные данные'!B17,"В пределах сметы","Резерв превышает смету"),"Проверьте резерв и его основание")</f>
        <v>В пределах сметы</v>
      </c>
      <c r="C17" s="2"/>
      <c r="D17" s="2"/>
      <c r="E17" s="2"/>
      <c r="F17" s="2"/>
    </row>
    <row r="19" spans="1:6" x14ac:dyDescent="0.25">
      <c r="A19" s="2" t="s">
        <v>102</v>
      </c>
      <c r="B19" s="2" t="str">
        <f>IF(ISNUMBER('Расчёт'!F19),"Рассчитан; проверьте основания","Нет итога: проверьте ввод и календарный период")</f>
        <v>Рассчитан; проверьте основания</v>
      </c>
      <c r="C19" s="2"/>
      <c r="D19" s="2"/>
      <c r="E19" s="2"/>
      <c r="F19" s="2"/>
    </row>
    <row r="21" spans="1:6" x14ac:dyDescent="0.25">
      <c r="A21" s="2" t="s">
        <v>103</v>
      </c>
      <c r="B21" s="13"/>
      <c r="C21" s="13"/>
      <c r="D21" s="13"/>
      <c r="E21" s="13"/>
      <c r="F21" s="13"/>
    </row>
  </sheetData>
  <sheetProtection sheet="1" formatColumns="0" formatRows="0"/>
  <mergeCells count="25">
    <mergeCell ref="A1:F1"/>
    <mergeCell ref="A3:D3"/>
    <mergeCell ref="E3:F3"/>
    <mergeCell ref="A4:D4"/>
    <mergeCell ref="E4:F4"/>
    <mergeCell ref="A5:D5"/>
    <mergeCell ref="E5:F5"/>
    <mergeCell ref="A6:D6"/>
    <mergeCell ref="E6:F6"/>
    <mergeCell ref="A7:D7"/>
    <mergeCell ref="E7:F7"/>
    <mergeCell ref="A8:D8"/>
    <mergeCell ref="E8:F8"/>
    <mergeCell ref="A9:D9"/>
    <mergeCell ref="E9:F9"/>
    <mergeCell ref="A10:D10"/>
    <mergeCell ref="E10:F10"/>
    <mergeCell ref="A11:D11"/>
    <mergeCell ref="E11:F11"/>
    <mergeCell ref="A12:D12"/>
    <mergeCell ref="E12:F12"/>
    <mergeCell ref="B15:F15"/>
    <mergeCell ref="B17:F17"/>
    <mergeCell ref="B19:F19"/>
    <mergeCell ref="B21:F21"/>
  </mergeCells>
  <conditionalFormatting sqref="B15:F19">
    <cfRule type="containsText" dxfId="0" priority="1">
      <formula>NOT(ISERROR(SEARCH("превышает",B15)))</formula>
    </cfRule>
  </conditionalFormatting>
  <dataValidations count="2">
    <dataValidation type="list" allowBlank="1" sqref="E10:E12">
      <formula1>"Проверено,Требует проверки,Не применяется"</formula1>
    </dataValidation>
    <dataValidation type="list" allowBlank="1" sqref="E3:E12">
      <formula1>"Проверено,Требует проверки,Не применяется"</formula1>
    </dataValidation>
  </dataValidations>
  <pageMargins left="0.25" right="0.25" top="0.35" bottom="0.35" header="0.1" footer="0.15"/>
  <pageSetup paperSize="9" orientation="portrait" horizontalDpi="4294967295" verticalDpi="4294967295" scale="100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workbookViewId="0" showGridLines="0"/>
  </sheetViews>
  <sheetFormatPr defaultRowHeight="26" outlineLevelRow="0" outlineLevelCol="0" x14ac:dyDescent="55" customHeight="1"/>
  <cols>
    <col min="1" max="1" width="24" customWidth="1"/>
    <col min="2" max="6" width="22" customWidth="1"/>
  </cols>
  <sheetData>
    <row r="1" ht="33" customHeight="1" spans="1:6" x14ac:dyDescent="0.25">
      <c r="A1" s="1" t="s">
        <v>104</v>
      </c>
      <c r="B1" s="1"/>
      <c r="C1" s="1"/>
      <c r="D1" s="1"/>
      <c r="E1" s="1"/>
      <c r="F1" s="1"/>
    </row>
    <row r="2" ht="34" customHeight="1" x14ac:dyDescent="0.25"/>
    <row r="3" ht="36" customHeight="1" spans="1:6" x14ac:dyDescent="0.25">
      <c r="A3" s="2" t="s">
        <v>105</v>
      </c>
      <c r="B3" s="2"/>
      <c r="C3" s="2"/>
      <c r="D3" s="2"/>
      <c r="E3" s="2"/>
      <c r="F3" s="2"/>
    </row>
    <row r="4" ht="50" customHeight="1" spans="1:6" x14ac:dyDescent="0.25">
      <c r="A4" s="2" t="s">
        <v>106</v>
      </c>
      <c r="B4" s="2"/>
      <c r="C4" s="2"/>
      <c r="D4" s="2"/>
      <c r="E4" s="2"/>
      <c r="F4" s="2"/>
    </row>
    <row r="5" ht="36" customHeight="1" spans="1:6" x14ac:dyDescent="0.25">
      <c r="A5" s="2" t="s">
        <v>107</v>
      </c>
      <c r="B5" s="2"/>
      <c r="C5" s="2"/>
      <c r="D5" s="2"/>
      <c r="E5" s="2"/>
      <c r="F5" s="2"/>
    </row>
    <row r="6" ht="50" customHeight="1" spans="1:6" x14ac:dyDescent="0.25">
      <c r="A6" s="2" t="s">
        <v>108</v>
      </c>
      <c r="B6" s="2"/>
      <c r="C6" s="2"/>
      <c r="D6" s="2"/>
      <c r="E6" s="2"/>
      <c r="F6" s="2"/>
    </row>
    <row r="7" ht="50" customHeight="1" spans="1:6" x14ac:dyDescent="0.25">
      <c r="A7" s="2" t="s">
        <v>109</v>
      </c>
      <c r="B7" s="2"/>
      <c r="C7" s="2"/>
      <c r="D7" s="2"/>
      <c r="E7" s="2"/>
      <c r="F7" s="2"/>
    </row>
    <row r="8" ht="50" customHeight="1" spans="1:6" x14ac:dyDescent="0.25">
      <c r="A8" s="2" t="s">
        <v>110</v>
      </c>
      <c r="B8" s="2"/>
      <c r="C8" s="2"/>
      <c r="D8" s="2"/>
      <c r="E8" s="2"/>
      <c r="F8" s="2"/>
    </row>
    <row r="9" ht="50" customHeight="1" spans="1:6" x14ac:dyDescent="0.25">
      <c r="A9" s="2" t="s">
        <v>111</v>
      </c>
      <c r="B9" s="2"/>
      <c r="C9" s="2"/>
      <c r="D9" s="2"/>
      <c r="E9" s="2"/>
      <c r="F9" s="2"/>
    </row>
    <row r="10" ht="50" customHeight="1" spans="1:6" x14ac:dyDescent="0.25">
      <c r="A10" s="2" t="s">
        <v>112</v>
      </c>
      <c r="B10" s="2"/>
      <c r="C10" s="2"/>
      <c r="D10" s="2"/>
      <c r="E10" s="2"/>
      <c r="F10" s="2"/>
    </row>
    <row r="11" ht="36" customHeight="1" spans="1:6" x14ac:dyDescent="0.25">
      <c r="A11" s="2" t="s">
        <v>113</v>
      </c>
      <c r="B11" s="2"/>
      <c r="C11" s="2"/>
      <c r="D11" s="2"/>
      <c r="E11" s="2"/>
      <c r="F11" s="2"/>
    </row>
    <row r="12" ht="36" customHeight="1" spans="1:6" x14ac:dyDescent="0.25">
      <c r="A12" s="2" t="s">
        <v>114</v>
      </c>
      <c r="B12" s="2"/>
      <c r="C12" s="2"/>
      <c r="D12" s="2"/>
      <c r="E12" s="2"/>
      <c r="F12" s="2"/>
    </row>
    <row r="13" ht="36" customHeight="1" spans="1:6" x14ac:dyDescent="0.25">
      <c r="A13" s="2" t="s">
        <v>115</v>
      </c>
      <c r="B13" s="2"/>
      <c r="C13" s="2"/>
      <c r="D13" s="2"/>
      <c r="E13" s="2"/>
      <c r="F13" s="2"/>
    </row>
    <row r="14" ht="36" customHeight="1" spans="1:6" x14ac:dyDescent="0.25">
      <c r="A14" s="2" t="s">
        <v>116</v>
      </c>
      <c r="B14" s="2"/>
      <c r="C14" s="2"/>
      <c r="D14" s="2"/>
      <c r="E14" s="2"/>
      <c r="F14" s="2"/>
    </row>
    <row r="15" ht="36" customHeight="1" spans="1:6" x14ac:dyDescent="0.25">
      <c r="A15" s="2" t="s">
        <v>117</v>
      </c>
      <c r="B15" s="2"/>
      <c r="C15" s="2"/>
      <c r="D15" s="2"/>
      <c r="E15" s="2"/>
      <c r="F15" s="2"/>
    </row>
    <row r="16" ht="36" customHeight="1" spans="1:6" x14ac:dyDescent="0.25">
      <c r="A16" s="2" t="s">
        <v>118</v>
      </c>
      <c r="B16" s="2"/>
      <c r="C16" s="2"/>
      <c r="D16" s="2"/>
      <c r="E16" s="2"/>
      <c r="F16" s="2"/>
    </row>
    <row r="17" ht="36" customHeight="1" spans="1:6" x14ac:dyDescent="0.25">
      <c r="A17" s="2" t="s">
        <v>119</v>
      </c>
      <c r="B17" s="2"/>
      <c r="C17" s="2"/>
      <c r="D17" s="2"/>
      <c r="E17" s="2"/>
      <c r="F17" s="2"/>
    </row>
    <row r="18" ht="36" customHeight="1" spans="1:6" x14ac:dyDescent="0.25">
      <c r="A18" s="2" t="s">
        <v>120</v>
      </c>
      <c r="B18" s="2"/>
      <c r="C18" s="2"/>
      <c r="D18" s="2"/>
      <c r="E18" s="2"/>
      <c r="F18" s="2"/>
    </row>
    <row r="19" ht="36" customHeight="1" spans="1:6" x14ac:dyDescent="0.25">
      <c r="A19" s="2" t="s">
        <v>121</v>
      </c>
      <c r="B19" s="2"/>
      <c r="C19" s="2"/>
      <c r="D19" s="2"/>
      <c r="E19" s="2"/>
      <c r="F19" s="2"/>
    </row>
  </sheetData>
  <sheetProtection sheet="1" formatColumns="0" formatRows="0"/>
  <mergeCells count="18">
    <mergeCell ref="A1:F1"/>
    <mergeCell ref="A3:F3"/>
    <mergeCell ref="A4:F4"/>
    <mergeCell ref="A5:F5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</mergeCells>
  <pageMargins left="0.25" right="0.25" top="0.35" bottom="0.35" header="0.1" footer="0.15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Расчёт</vt:lpstr>
      <vt:lpstr>Исходные данные</vt:lpstr>
      <vt:lpstr>Индексы</vt:lpstr>
      <vt:lpstr>Протокол</vt:lpstr>
      <vt:lpstr>Проверка</vt:lpstr>
      <vt:lpstr>Инструкция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