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 норм" state="visible" r:id="rId5"/>
    <sheet sheetId="3" name="Пример" state="visible" r:id="rId6"/>
    <sheet sheetId="4" name="Материалы" state="visible" r:id="rId7"/>
    <sheet sheetId="5" name="Проверка" state="visible" r:id="rId8"/>
    <sheet sheetId="6" name="Источники" state="visible" r:id="rId9"/>
  </sheets>
  <definedNames>
    <definedName name="_xlnm.Print_Area" localSheetId="0">'Исходные данные'!$A1:$D31</definedName>
    <definedName name="_xlnm.Print_Titles" localSheetId="0">'Исходные данные'!$15:$15</definedName>
    <definedName name="_xlnm.Print_Area" localSheetId="1">'Выбор норм'!$A1:$D22</definedName>
    <definedName name="_xlnm.Print_Titles" localSheetId="1">'Выбор норм'!$5:$5</definedName>
    <definedName name="_xlnm.Print_Area" localSheetId="2">'Пример'!$A1:$J16</definedName>
    <definedName name="_xlnm.Print_Titles" localSheetId="2">'Пример'!$5:$5</definedName>
    <definedName name="_xlnm.Print_Area" localSheetId="3">'Материалы'!$A1:$F9</definedName>
    <definedName name="_xlnm.Print_Titles" localSheetId="3">'Материалы'!$5:$5</definedName>
    <definedName name="_xlnm.Print_Area" localSheetId="4">'Проверка'!$A1:$C15</definedName>
    <definedName name="_xlnm.Print_Titles" localSheetId="4">'Проверка'!$5:$5</definedName>
    <definedName name="_xlnm.Print_Area" localSheetId="5">'Источники'!$A1:$D13</definedName>
    <definedName name="_xlnm.Print_Titles" localSheetId="5">'Источники'!$5:$5</definedName>
  </definedNames>
  <calcPr calcId="171027" fullCalcOnLoad="1"/>
</workbook>
</file>

<file path=xl/sharedStrings.xml><?xml version="1.0" encoding="utf-8"?>
<sst xmlns="http://schemas.openxmlformats.org/spreadsheetml/2006/main" count="247" uniqueCount="174">
  <si>
    <t>Заземление: исходная ведомость</t>
  </si>
  <si>
    <t>Бланк: заполните жёлтые ячейки по своей ВОР, спецификации и программе испытаний.</t>
  </si>
  <si>
    <t>Реквизит</t>
  </si>
  <si>
    <t>Значение</t>
  </si>
  <si>
    <t>Единица</t>
  </si>
  <si>
    <t>Основание</t>
  </si>
  <si>
    <t>Объект</t>
  </si>
  <si>
    <t>Раздел</t>
  </si>
  <si>
    <t>Сети заземления</t>
  </si>
  <si>
    <t>Исходная ВОР</t>
  </si>
  <si>
    <t>Проект и спецификация</t>
  </si>
  <si>
    <t>Сметная база</t>
  </si>
  <si>
    <t>ФСНБ-2022</t>
  </si>
  <si>
    <t>Дополнение к базе</t>
  </si>
  <si>
    <t>Дата</t>
  </si>
  <si>
    <t>Составил</t>
  </si>
  <si>
    <t>Проверил</t>
  </si>
  <si>
    <t>Параметр</t>
  </si>
  <si>
    <t>Основание для учебного примера</t>
  </si>
  <si>
    <t>Количество вертикальных электродов</t>
  </si>
  <si>
    <t>шт.</t>
  </si>
  <si>
    <t>Уголок 50×50×5 мм</t>
  </si>
  <si>
    <t>Длина одного электрода</t>
  </si>
  <si>
    <t>м</t>
  </si>
  <si>
    <t>Из спецификации</t>
  </si>
  <si>
    <t>Полоса в грунте</t>
  </si>
  <si>
    <t>40×4 мм, горизонтальный заземлитель</t>
  </si>
  <si>
    <t>Полоса по строительному основанию</t>
  </si>
  <si>
    <t>40×4 мм, открытая прокладка</t>
  </si>
  <si>
    <t>Длина траншеи</t>
  </si>
  <si>
    <t>Без креплений, с откосами, ручная разработка</t>
  </si>
  <si>
    <t>Средняя ширина поперечного сечения</t>
  </si>
  <si>
    <t>Средняя ширина, а не ширина по дну</t>
  </si>
  <si>
    <t>Глубина траншеи</t>
  </si>
  <si>
    <t>Учебная геометрия, не предписание</t>
  </si>
  <si>
    <t>Группа грунта</t>
  </si>
  <si>
    <t>группа</t>
  </si>
  <si>
    <t>Для выбранных норм примера нужна группа 2</t>
  </si>
  <si>
    <t>Объём обратной засыпки</t>
  </si>
  <si>
    <t>м³</t>
  </si>
  <si>
    <t>Задан ВОР отдельно, проверяется по свободному объёму</t>
  </si>
  <si>
    <t>Измерения сопротивления растеканию</t>
  </si>
  <si>
    <t>измерение</t>
  </si>
  <si>
    <t>По программе испытаний</t>
  </si>
  <si>
    <t>Проверки наличия цепи</t>
  </si>
  <si>
    <t>Ширина стальной полосы</t>
  </si>
  <si>
    <t>мм</t>
  </si>
  <si>
    <t>Толщина стальной полосы</t>
  </si>
  <si>
    <t>Объём разработки по геометрии</t>
  </si>
  <si>
    <t>Сечение полосы</t>
  </si>
  <si>
    <t>мм²</t>
  </si>
  <si>
    <t>ГЭСНм и ГЭСНп: условия выбора</t>
  </si>
  <si>
    <t>Сверьте материал и способ прокладки. Норма на монтаж не определяет проектные объёмы.</t>
  </si>
  <si>
    <t>База и шифр</t>
  </si>
  <si>
    <t>Наименование нормы</t>
  </si>
  <si>
    <t>Измеритель</t>
  </si>
  <si>
    <t>Что определяет выбор</t>
  </si>
  <si>
    <t>ГЭСНм 08-02-471-01</t>
  </si>
  <si>
    <t>Заземлитель вертикальный из угловой стали размером: 50х50х5 мм</t>
  </si>
  <si>
    <t>10 шт</t>
  </si>
  <si>
    <t>Материал, профиль и размер электрода</t>
  </si>
  <si>
    <t>ГЭСНм 08-02-471-02</t>
  </si>
  <si>
    <t>Заземлитель вертикальный из угловой стали размером: 63х63х6 мм</t>
  </si>
  <si>
    <t>ГЭСНм 08-02-471-03</t>
  </si>
  <si>
    <t>Заземлитель вертикальный из круглой стали диаметром: 12 мм</t>
  </si>
  <si>
    <t>ГЭСНм 08-02-471-04</t>
  </si>
  <si>
    <t>Заземлитель вертикальный из круглой стали диаметром: 16 мм</t>
  </si>
  <si>
    <t>ГЭСНм 08-02-472-01</t>
  </si>
  <si>
    <t>Заземлитель горизонтальный из стали: круглой диаметром 12 мм</t>
  </si>
  <si>
    <t>100 м</t>
  </si>
  <si>
    <t>Материал, сечение и способ прокладки</t>
  </si>
  <si>
    <t>ГЭСНм 08-02-472-02</t>
  </si>
  <si>
    <t>Заземлитель горизонтальный из стали: полосовой сечением 160 мм2</t>
  </si>
  <si>
    <t>ГЭСНм 08-02-472-03</t>
  </si>
  <si>
    <t>Проводник заземляющий скрыто в подливке пола из стали: полосовой сечением 100 мм2</t>
  </si>
  <si>
    <t>ГЭСНм 08-02-472-04</t>
  </si>
  <si>
    <t>Проводник заземляющий скрыто в подливке пола из стали: круглой диаметром 8 мм</t>
  </si>
  <si>
    <t>ГЭСНм 08-02-472-05</t>
  </si>
  <si>
    <t>Проводник заземляющий скрыто в подливке пола из стали: круглой диаметром 12 мм</t>
  </si>
  <si>
    <t>ГЭСНм 08-02-472-06</t>
  </si>
  <si>
    <t>Проводник заземляющий открыто по строительным основаниям: из полосовой стали сечением 100 мм2</t>
  </si>
  <si>
    <t>ГЭСНм 08-02-472-07</t>
  </si>
  <si>
    <t>Проводник заземляющий открыто по строительным основаниям: из полосовой стали сечением 160 мм2</t>
  </si>
  <si>
    <t>ГЭСНм 08-02-472-08</t>
  </si>
  <si>
    <t>Проводник заземляющий открыто по строительным основаниям: из круглой стали диаметром 8 мм</t>
  </si>
  <si>
    <t>ГЭСНм 08-02-472-09</t>
  </si>
  <si>
    <t>Проводник заземляющий открыто по строительным основаниям: из круглой стали диаметром 12 мм</t>
  </si>
  <si>
    <t>ГЭСНм 08-02-472-10</t>
  </si>
  <si>
    <t>Проводник заземляющий из медного изолированного провода сечением 25 мм2 открыто по строительным основаниям</t>
  </si>
  <si>
    <t>ГЭСНм 08-02-472-11</t>
  </si>
  <si>
    <t>Перемычка заземляющая тросовая диаметром до 9,2 мм для строительных металлических конструкций</t>
  </si>
  <si>
    <t>ГЭСНп 01-11-010-01</t>
  </si>
  <si>
    <t>Измерение сопротивления растеканию тока: заземлителя</t>
  </si>
  <si>
    <t>Операция и программа испытаний</t>
  </si>
  <si>
    <t>ГЭСНп 01-11-011-01</t>
  </si>
  <si>
    <t>Проверка наличия цепи между заземлителями и заземленными элементами</t>
  </si>
  <si>
    <t>100 измерений</t>
  </si>
  <si>
    <t>Бланк подбора: семь операций</t>
  </si>
  <si>
    <t>Объёмы связаны с листом «Исходные данные». Изменение материала, группы грунта или способа требует нового подбора.</t>
  </si>
  <si>
    <t>Операция</t>
  </si>
  <si>
    <t>Единица ВОР</t>
  </si>
  <si>
    <t>Объём ВОР</t>
  </si>
  <si>
    <t>Измеритель нормы</t>
  </si>
  <si>
    <t>Делитель</t>
  </si>
  <si>
    <t>Количество в норме</t>
  </si>
  <si>
    <t>Труд на измеритель, чел.-ч</t>
  </si>
  <si>
    <t>Труд монтажа, чел.-ч</t>
  </si>
  <si>
    <t>Обоснование выбора</t>
  </si>
  <si>
    <t>Вертикальный электрод, уголок 50×50×5 мм</t>
  </si>
  <si>
    <t>Совпадают профиль и размер электрода</t>
  </si>
  <si>
    <t>Горизонтальный заземлитель, полоса 40×4 мм</t>
  </si>
  <si>
    <t>Полоса 160 мм² в грунте</t>
  </si>
  <si>
    <t>Полоса 40×4 мм открыто по основанию</t>
  </si>
  <si>
    <t>Полоса 160 мм², открытая прокладка</t>
  </si>
  <si>
    <t>Разработка траншеи вручную</t>
  </si>
  <si>
    <t>ГЭСН 01-02-057-02</t>
  </si>
  <si>
    <t>100 м3</t>
  </si>
  <si>
    <t>Грунт группы 2, без креплений, с откосами, глубина до 2 м</t>
  </si>
  <si>
    <t>Засыпка ранее выброшенным грунтом</t>
  </si>
  <si>
    <t>ГЭСН 01-02-061-02</t>
  </si>
  <si>
    <t>Грунт группы 2, объём задан ВОР отдельно</t>
  </si>
  <si>
    <t>Измерение сопротивления растеканию</t>
  </si>
  <si>
    <t>Количество из программы испытаний</t>
  </si>
  <si>
    <t>Проверка наличия цепи заземления</t>
  </si>
  <si>
    <t>100 измерений на единицу нормы</t>
  </si>
  <si>
    <t>Итого труд трёх монтажных строк</t>
  </si>
  <si>
    <t>Итог относится только к труду трёх монтажных строк. Количества разных измерителей не суммируют.</t>
  </si>
  <si>
    <t>Основной металл по спецификации</t>
  </si>
  <si>
    <t>Массу, единицу поставки и обоснованные потери вносят по спецификации. Профили учитывают раздельно.</t>
  </si>
  <si>
    <t>Материал</t>
  </si>
  <si>
    <t>Длина по ВОР</t>
  </si>
  <si>
    <t>Масса по проекту, кг</t>
  </si>
  <si>
    <t>Единица поставки</t>
  </si>
  <si>
    <t>Потери по проекту, кг</t>
  </si>
  <si>
    <t>Полоса 40×4 мм</t>
  </si>
  <si>
    <t>Сварочные электроды и грунтовка учтены в ресурсах монтажных норм. Повторно их не добавляют.</t>
  </si>
  <si>
    <t>Проверка перед утверждением подбора</t>
  </si>
  <si>
    <t>Реквизиты «Составил» и «Проверил» являются внутренними, это не установленная форма.</t>
  </si>
  <si>
    <t>Что проверить</t>
  </si>
  <si>
    <t>Отметка сметчика</t>
  </si>
  <si>
    <t>Комментарий</t>
  </si>
  <si>
    <t>ВОР разделена на электроды, заземлитель и проводники</t>
  </si>
  <si>
    <t>Не проверено</t>
  </si>
  <si>
    <t>Размеры металла и способ прокладки совпадают с нормами</t>
  </si>
  <si>
    <t>Измерители: 10 шт., 100 м, измерение или 100 измерений</t>
  </si>
  <si>
    <t>Основной металл добавлен по спецификации</t>
  </si>
  <si>
    <t>Грунт группы 2 и геометрия соответствуют выбранным нормам</t>
  </si>
  <si>
    <t>Объём засыпки проверен отдельно</t>
  </si>
  <si>
    <t>Сварка, крепления и защитная обработка не задублированы</t>
  </si>
  <si>
    <t>Измерения разделены по программе испытаний</t>
  </si>
  <si>
    <t>Проверены сметная база, дополнение и уровень цен</t>
  </si>
  <si>
    <t>Для итоговой стоимости определены метод, регион, период и цены</t>
  </si>
  <si>
    <t>Документы и исходные допущения</t>
  </si>
  <si>
    <t>Документ</t>
  </si>
  <si>
    <t>Что содержит</t>
  </si>
  <si>
    <t>Ссылка</t>
  </si>
  <si>
    <t>Дата проверки</t>
  </si>
  <si>
    <t>ГЭСНм 81-03-08-2022</t>
  </si>
  <si>
    <t>Пункты 1.8.45, 1.8.46, таблицы 08-02-471 и 08-02-472</t>
  </si>
  <si>
    <t>Официальный сборник: ФГИС ЦС</t>
  </si>
  <si>
    <t>Методика № 571/пр от 14.07.2022</t>
  </si>
  <si>
    <t>Пункты 7, 8, 10, 11 и 12: применение норм и подбор аналога</t>
  </si>
  <si>
    <t>Официальная методика: ФГИС ЦС</t>
  </si>
  <si>
    <t>Нормы ФСНБ-2022</t>
  </si>
  <si>
    <t>Полные названия, составы, ресурсы и измерители строк примера</t>
  </si>
  <si>
    <t>Карточки норм в справочнике Сметрикс</t>
  </si>
  <si>
    <t>Учебные исходные данные</t>
  </si>
  <si>
    <t>Три электрода по 3 м, полоса 30 м и 10 м; геометрия траншеи условная</t>
  </si>
  <si>
    <t>Программа испытаний</t>
  </si>
  <si>
    <t>Одно измерение сопротивления и 12 проверок цепи заданы условно</t>
  </si>
  <si>
    <t>Объём засыпки</t>
  </si>
  <si>
    <t>В учебной ВОР задан 6,3 м³; на объекте проверяется по свободному объёму</t>
  </si>
  <si>
    <t>Цены и начисления</t>
  </si>
  <si>
    <t>Региональные цены, НР, СП и налоги не предзаданы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</si>
</sst>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00"/>
  </numFmts>
  <fonts count="5" x14ac:knownFonts="1">
    <font>
      <color theme="1"/>
      <family val="2"/>
      <scheme val="minor"/>
      <sz val="11"/>
      <name val="Calibri"/>
    </font>
    <font>
      <b/>
      <color rgb="553C30"/>
      <sz val="14"/>
      <name val="Arial"/>
    </font>
    <font>
      <i/>
      <color rgb="555555"/>
      <sz val="10"/>
      <name val="Arial"/>
    </font>
    <font>
      <b/>
      <color rgb="FFFFFF"/>
      <sz val="10"/>
      <name val="Arial"/>
    </font>
    <font>
      <color rgb="2222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53C30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/>
      <right/>
      <top/>
      <bottom style="hair">
        <color rgb="E7E0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164" fontId="4" fillId="3" borderId="1" xfId="0" applyNumberFormat="1" applyFont="1" applyFill="1" applyBorder="1" applyAlignment="1" applyProtection="1">
      <alignment horizontal="left" vertical="center" wrapText="1"/>
      <protection locked="0"/>
    </xf>
    <xf numFmtId="1" fontId="4" fillId="3" borderId="1" xfId="0" applyNumberFormat="1" applyFont="1" applyFill="1" applyBorder="1" applyAlignment="1" applyProtection="1">
      <alignment horizontal="left" vertical="center" wrapText="1"/>
      <protection locked="0"/>
    </xf>
    <xf numFmtId="2" fontId="4" fillId="3" borderId="1" xfId="0" applyNumberFormat="1" applyFont="1" applyFill="1" applyBorder="1" applyAlignment="1" applyProtection="1">
      <alignment horizontal="left" vertical="center" wrapText="1"/>
      <protection locked="0"/>
    </xf>
    <xf numFmtId="2" fontId="4" fillId="0" borderId="1" xfId="0" applyNumberFormat="1" applyFont="1" applyBorder="1" applyAlignment="1" applyProtection="1">
      <alignment horizontal="right" vertical="center" wrapText="1"/>
    </xf>
    <xf numFmtId="1" fontId="4" fillId="0" borderId="1" xfId="0" applyNumberFormat="1" applyFont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5" fontId="4" fillId="0" borderId="1" xfId="0" applyNumberFormat="1" applyFont="1" applyBorder="1" applyAlignment="1" applyProtection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9C0006"/>
      </font>
      <fill>
        <patternFill patternType="solid">
          <b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572a05e8-2620-4dbb-940f-fb4e1e3c7501" TargetMode="External"/><Relationship Id="rId2" Type="http://schemas.openxmlformats.org/officeDocument/2006/relationships/hyperlink" Target="https://fgiscs.minstroyrf.ru/api/values/GetFileContent/dc0ea03e-251c-42ee-99bd-9c053ddf94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workbookViewId="0" showGridLines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24" customWidth="1"/>
    <col min="3" max="3" width="18" customWidth="1"/>
    <col min="4" max="4" width="65" customWidth="1"/>
  </cols>
  <sheetData>
    <row r="2" ht="26" customHeight="1" spans="1:4" x14ac:dyDescent="0.25">
      <c r="A2" s="1" t="s">
        <v>0</v>
      </c>
      <c r="B2" s="1"/>
      <c r="C2" s="1"/>
      <c r="D2" s="1"/>
    </row>
    <row r="3" ht="36" customHeight="1" spans="1:4" x14ac:dyDescent="0.25">
      <c r="A3" s="2" t="s">
        <v>1</v>
      </c>
      <c r="B3" s="2"/>
      <c r="C3" s="2"/>
      <c r="D3" s="2"/>
    </row>
    <row r="4" ht="38" customHeight="1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ht="36" customHeight="1" spans="1:2" x14ac:dyDescent="0.25">
      <c r="A5" s="4" t="s">
        <v>6</v>
      </c>
      <c r="B5" s="5"/>
    </row>
    <row r="6" ht="36" customHeight="1" spans="1:2" x14ac:dyDescent="0.25">
      <c r="A6" s="6" t="s">
        <v>7</v>
      </c>
      <c r="B6" s="7" t="s">
        <v>8</v>
      </c>
    </row>
    <row r="7" ht="36" customHeight="1" spans="1:2" x14ac:dyDescent="0.25">
      <c r="A7" s="6" t="s">
        <v>9</v>
      </c>
      <c r="B7" s="7"/>
    </row>
    <row r="8" ht="36" customHeight="1" spans="1:2" x14ac:dyDescent="0.25">
      <c r="A8" s="6" t="s">
        <v>10</v>
      </c>
      <c r="B8" s="7"/>
    </row>
    <row r="9" ht="36" customHeight="1" spans="1:2" x14ac:dyDescent="0.25">
      <c r="A9" s="6" t="s">
        <v>11</v>
      </c>
      <c r="B9" s="7" t="s">
        <v>12</v>
      </c>
    </row>
    <row r="10" ht="36" customHeight="1" spans="1:2" x14ac:dyDescent="0.25">
      <c r="A10" s="6" t="s">
        <v>13</v>
      </c>
      <c r="B10" s="7"/>
    </row>
    <row r="11" ht="36" customHeight="1" spans="1:2" x14ac:dyDescent="0.25">
      <c r="A11" s="6" t="s">
        <v>14</v>
      </c>
      <c r="B11" s="8">
        <v>46300</v>
      </c>
    </row>
    <row r="12" ht="36" customHeight="1" spans="1:2" x14ac:dyDescent="0.25">
      <c r="A12" s="6" t="s">
        <v>15</v>
      </c>
      <c r="B12" s="7"/>
    </row>
    <row r="13" ht="36" customHeight="1" spans="1:2" x14ac:dyDescent="0.25">
      <c r="A13" s="6" t="s">
        <v>16</v>
      </c>
      <c r="B13" s="7"/>
    </row>
    <row r="15" ht="38" customHeight="1" spans="1:4" x14ac:dyDescent="0.25">
      <c r="A15" s="3" t="s">
        <v>17</v>
      </c>
      <c r="B15" s="3" t="s">
        <v>3</v>
      </c>
      <c r="C15" s="3" t="s">
        <v>4</v>
      </c>
      <c r="D15" s="3" t="s">
        <v>18</v>
      </c>
    </row>
    <row r="16" ht="40" customHeight="1" spans="1:4" x14ac:dyDescent="0.25">
      <c r="A16" s="6" t="s">
        <v>19</v>
      </c>
      <c r="B16" s="9"/>
      <c r="C16" s="6" t="s">
        <v>20</v>
      </c>
      <c r="D16" s="6" t="s">
        <v>21</v>
      </c>
    </row>
    <row r="17" ht="40" customHeight="1" spans="1:4" x14ac:dyDescent="0.25">
      <c r="A17" s="6" t="s">
        <v>22</v>
      </c>
      <c r="B17" s="10"/>
      <c r="C17" s="6" t="s">
        <v>23</v>
      </c>
      <c r="D17" s="6" t="s">
        <v>24</v>
      </c>
    </row>
    <row r="18" ht="40" customHeight="1" spans="1:4" x14ac:dyDescent="0.25">
      <c r="A18" s="6" t="s">
        <v>25</v>
      </c>
      <c r="B18" s="10"/>
      <c r="C18" s="6" t="s">
        <v>23</v>
      </c>
      <c r="D18" s="6" t="s">
        <v>26</v>
      </c>
    </row>
    <row r="19" ht="40" customHeight="1" spans="1:4" x14ac:dyDescent="0.25">
      <c r="A19" s="6" t="s">
        <v>27</v>
      </c>
      <c r="B19" s="10"/>
      <c r="C19" s="6" t="s">
        <v>23</v>
      </c>
      <c r="D19" s="6" t="s">
        <v>28</v>
      </c>
    </row>
    <row r="20" ht="40" customHeight="1" spans="1:4" x14ac:dyDescent="0.25">
      <c r="A20" s="6" t="s">
        <v>29</v>
      </c>
      <c r="B20" s="10"/>
      <c r="C20" s="6" t="s">
        <v>23</v>
      </c>
      <c r="D20" s="6" t="s">
        <v>30</v>
      </c>
    </row>
    <row r="21" ht="40" customHeight="1" spans="1:4" x14ac:dyDescent="0.25">
      <c r="A21" s="6" t="s">
        <v>31</v>
      </c>
      <c r="B21" s="10"/>
      <c r="C21" s="6" t="s">
        <v>23</v>
      </c>
      <c r="D21" s="6" t="s">
        <v>32</v>
      </c>
    </row>
    <row r="22" ht="40" customHeight="1" spans="1:4" x14ac:dyDescent="0.25">
      <c r="A22" s="6" t="s">
        <v>33</v>
      </c>
      <c r="B22" s="10"/>
      <c r="C22" s="6" t="s">
        <v>23</v>
      </c>
      <c r="D22" s="6" t="s">
        <v>34</v>
      </c>
    </row>
    <row r="23" ht="40" customHeight="1" spans="1:4" x14ac:dyDescent="0.25">
      <c r="A23" s="6" t="s">
        <v>35</v>
      </c>
      <c r="B23" s="9"/>
      <c r="C23" s="6" t="s">
        <v>36</v>
      </c>
      <c r="D23" s="6" t="s">
        <v>37</v>
      </c>
    </row>
    <row r="24" ht="40" customHeight="1" spans="1:4" x14ac:dyDescent="0.25">
      <c r="A24" s="6" t="s">
        <v>38</v>
      </c>
      <c r="B24" s="10"/>
      <c r="C24" s="6" t="s">
        <v>39</v>
      </c>
      <c r="D24" s="6" t="s">
        <v>40</v>
      </c>
    </row>
    <row r="25" ht="40" customHeight="1" spans="1:4" x14ac:dyDescent="0.25">
      <c r="A25" s="6" t="s">
        <v>41</v>
      </c>
      <c r="B25" s="9"/>
      <c r="C25" s="6" t="s">
        <v>42</v>
      </c>
      <c r="D25" s="6" t="s">
        <v>43</v>
      </c>
    </row>
    <row r="26" ht="40" customHeight="1" spans="1:4" x14ac:dyDescent="0.25">
      <c r="A26" s="6" t="s">
        <v>44</v>
      </c>
      <c r="B26" s="9"/>
      <c r="C26" s="6" t="s">
        <v>42</v>
      </c>
      <c r="D26" s="6" t="s">
        <v>43</v>
      </c>
    </row>
    <row r="27" ht="40" customHeight="1" spans="1:4" x14ac:dyDescent="0.25">
      <c r="A27" s="6" t="s">
        <v>45</v>
      </c>
      <c r="B27" s="9"/>
      <c r="C27" s="6" t="s">
        <v>46</v>
      </c>
      <c r="D27" s="6" t="s">
        <v>24</v>
      </c>
    </row>
    <row r="28" ht="40" customHeight="1" spans="1:4" x14ac:dyDescent="0.25">
      <c r="A28" s="6" t="s">
        <v>47</v>
      </c>
      <c r="B28" s="9"/>
      <c r="C28" s="6" t="s">
        <v>46</v>
      </c>
      <c r="D28" s="6" t="s">
        <v>24</v>
      </c>
    </row>
    <row r="30" ht="36" customHeight="1" spans="1:3" x14ac:dyDescent="0.25">
      <c r="A30" s="6" t="s">
        <v>48</v>
      </c>
      <c r="B30" s="11" t="str">
        <f>IF(COUNT(B20:B22)&lt;3,"",B20*B21*B22)</f>
        <v/>
      </c>
      <c r="C30" s="6" t="s">
        <v>39</v>
      </c>
    </row>
    <row r="31" ht="36" customHeight="1" spans="1:3" x14ac:dyDescent="0.25">
      <c r="A31" s="6" t="s">
        <v>49</v>
      </c>
      <c r="B31" s="12" t="str">
        <f>IF(COUNT(B27:B28)&lt;2,"",B27*B28)</f>
        <v/>
      </c>
      <c r="C31" s="6" t="s">
        <v>50</v>
      </c>
    </row>
  </sheetData>
  <sheetProtection sheet="1"/>
  <mergeCells count="2">
    <mergeCell ref="A2:D2"/>
    <mergeCell ref="A3:D3"/>
  </mergeCells>
  <dataValidations count="6">
    <dataValidation type="whole" operator="greaterThanOrEqual" allowBlank="1" showErrorMessage="1" errorTitle="Проверьте объём" error="Введите неотрицательное число." sqref="B16">
      <formula1>0</formula1>
    </dataValidation>
    <dataValidation type="decimal" operator="greaterThanOrEqual" allowBlank="1" showErrorMessage="1" errorTitle="Проверьте объём" error="Введите неотрицательное число." sqref="B17:B22">
      <formula1>0</formula1>
    </dataValidation>
    <dataValidation type="whole" operator="greaterThanOrEqual" allowBlank="1" showErrorMessage="1" errorTitle="Проверьте объём" error="Введите неотрицательное число." sqref="B23">
      <formula1>0</formula1>
    </dataValidation>
    <dataValidation type="decimal" operator="greaterThanOrEqual" allowBlank="1" showErrorMessage="1" errorTitle="Проверьте объём" error="Введите неотрицательное число." sqref="B24">
      <formula1>0</formula1>
    </dataValidation>
    <dataValidation type="whole" operator="greaterThanOrEqual" allowBlank="1" showErrorMessage="1" errorTitle="Проверьте объём" error="Введите неотрицательное число." sqref="B25:B26">
      <formula1>0</formula1>
    </dataValidation>
    <dataValidation type="decimal" operator="greaterThanOrEqual" allowBlank="1" showErrorMessage="1" errorTitle="Проверьте объём" error="Введите неотрицательное число." sqref="B27:B28">
      <formula1>0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78" customWidth="1"/>
    <col min="3" max="3" width="20" customWidth="1"/>
    <col min="4" max="4" width="48" customWidth="1"/>
  </cols>
  <sheetData>
    <row r="2" ht="26" customHeight="1" spans="1:4" x14ac:dyDescent="0.25">
      <c r="A2" s="1" t="s">
        <v>51</v>
      </c>
      <c r="B2" s="1"/>
      <c r="C2" s="1"/>
      <c r="D2" s="1"/>
    </row>
    <row r="3" ht="36" customHeight="1" spans="1:4" x14ac:dyDescent="0.25">
      <c r="A3" s="2" t="s">
        <v>52</v>
      </c>
      <c r="B3" s="2"/>
      <c r="C3" s="2"/>
      <c r="D3" s="2"/>
    </row>
    <row r="5" ht="38" customHeight="1" spans="1:4" x14ac:dyDescent="0.25">
      <c r="A5" s="3" t="s">
        <v>53</v>
      </c>
      <c r="B5" s="3" t="s">
        <v>54</v>
      </c>
      <c r="C5" s="3" t="s">
        <v>55</v>
      </c>
      <c r="D5" s="3" t="s">
        <v>56</v>
      </c>
    </row>
    <row r="6" ht="56" customHeight="1" spans="1:4" x14ac:dyDescent="0.25">
      <c r="A6" s="6" t="s">
        <v>57</v>
      </c>
      <c r="B6" s="6" t="s">
        <v>58</v>
      </c>
      <c r="C6" s="6" t="s">
        <v>59</v>
      </c>
      <c r="D6" s="6" t="s">
        <v>60</v>
      </c>
    </row>
    <row r="7" ht="56" customHeight="1" spans="1:4" x14ac:dyDescent="0.25">
      <c r="A7" s="6" t="s">
        <v>61</v>
      </c>
      <c r="B7" s="6" t="s">
        <v>62</v>
      </c>
      <c r="C7" s="6" t="s">
        <v>59</v>
      </c>
      <c r="D7" s="6" t="s">
        <v>60</v>
      </c>
    </row>
    <row r="8" ht="56" customHeight="1" spans="1:4" x14ac:dyDescent="0.25">
      <c r="A8" s="6" t="s">
        <v>63</v>
      </c>
      <c r="B8" s="6" t="s">
        <v>64</v>
      </c>
      <c r="C8" s="6" t="s">
        <v>59</v>
      </c>
      <c r="D8" s="6" t="s">
        <v>60</v>
      </c>
    </row>
    <row r="9" ht="56" customHeight="1" spans="1:4" x14ac:dyDescent="0.25">
      <c r="A9" s="6" t="s">
        <v>65</v>
      </c>
      <c r="B9" s="6" t="s">
        <v>66</v>
      </c>
      <c r="C9" s="6" t="s">
        <v>59</v>
      </c>
      <c r="D9" s="6" t="s">
        <v>60</v>
      </c>
    </row>
    <row r="10" ht="56" customHeight="1" spans="1:4" x14ac:dyDescent="0.25">
      <c r="A10" s="6" t="s">
        <v>67</v>
      </c>
      <c r="B10" s="6" t="s">
        <v>68</v>
      </c>
      <c r="C10" s="6" t="s">
        <v>69</v>
      </c>
      <c r="D10" s="6" t="s">
        <v>70</v>
      </c>
    </row>
    <row r="11" ht="56" customHeight="1" spans="1:4" x14ac:dyDescent="0.25">
      <c r="A11" s="6" t="s">
        <v>71</v>
      </c>
      <c r="B11" s="6" t="s">
        <v>72</v>
      </c>
      <c r="C11" s="6" t="s">
        <v>69</v>
      </c>
      <c r="D11" s="6" t="s">
        <v>70</v>
      </c>
    </row>
    <row r="12" ht="56" customHeight="1" spans="1:4" x14ac:dyDescent="0.25">
      <c r="A12" s="6" t="s">
        <v>73</v>
      </c>
      <c r="B12" s="6" t="s">
        <v>74</v>
      </c>
      <c r="C12" s="6" t="s">
        <v>69</v>
      </c>
      <c r="D12" s="6" t="s">
        <v>70</v>
      </c>
    </row>
    <row r="13" ht="56" customHeight="1" spans="1:4" x14ac:dyDescent="0.25">
      <c r="A13" s="6" t="s">
        <v>75</v>
      </c>
      <c r="B13" s="6" t="s">
        <v>76</v>
      </c>
      <c r="C13" s="6" t="s">
        <v>69</v>
      </c>
      <c r="D13" s="6" t="s">
        <v>70</v>
      </c>
    </row>
    <row r="14" ht="56" customHeight="1" spans="1:4" x14ac:dyDescent="0.25">
      <c r="A14" s="6" t="s">
        <v>77</v>
      </c>
      <c r="B14" s="6" t="s">
        <v>78</v>
      </c>
      <c r="C14" s="6" t="s">
        <v>69</v>
      </c>
      <c r="D14" s="6" t="s">
        <v>70</v>
      </c>
    </row>
    <row r="15" ht="56" customHeight="1" spans="1:4" x14ac:dyDescent="0.25">
      <c r="A15" s="4" t="s">
        <v>79</v>
      </c>
      <c r="B15" s="4" t="s">
        <v>80</v>
      </c>
      <c r="C15" s="4" t="s">
        <v>69</v>
      </c>
      <c r="D15" s="4" t="s">
        <v>70</v>
      </c>
    </row>
    <row r="16" ht="56" customHeight="1" spans="1:4" x14ac:dyDescent="0.25">
      <c r="A16" s="6" t="s">
        <v>81</v>
      </c>
      <c r="B16" s="6" t="s">
        <v>82</v>
      </c>
      <c r="C16" s="6" t="s">
        <v>69</v>
      </c>
      <c r="D16" s="6" t="s">
        <v>70</v>
      </c>
    </row>
    <row r="17" ht="56" customHeight="1" spans="1:4" x14ac:dyDescent="0.25">
      <c r="A17" s="6" t="s">
        <v>83</v>
      </c>
      <c r="B17" s="6" t="s">
        <v>84</v>
      </c>
      <c r="C17" s="6" t="s">
        <v>69</v>
      </c>
      <c r="D17" s="6" t="s">
        <v>70</v>
      </c>
    </row>
    <row r="18" ht="56" customHeight="1" spans="1:4" x14ac:dyDescent="0.25">
      <c r="A18" s="6" t="s">
        <v>85</v>
      </c>
      <c r="B18" s="6" t="s">
        <v>86</v>
      </c>
      <c r="C18" s="6" t="s">
        <v>69</v>
      </c>
      <c r="D18" s="6" t="s">
        <v>70</v>
      </c>
    </row>
    <row r="19" ht="56" customHeight="1" spans="1:4" x14ac:dyDescent="0.25">
      <c r="A19" s="6" t="s">
        <v>87</v>
      </c>
      <c r="B19" s="6" t="s">
        <v>88</v>
      </c>
      <c r="C19" s="6" t="s">
        <v>69</v>
      </c>
      <c r="D19" s="6" t="s">
        <v>70</v>
      </c>
    </row>
    <row r="20" ht="56" customHeight="1" spans="1:4" x14ac:dyDescent="0.25">
      <c r="A20" s="6" t="s">
        <v>89</v>
      </c>
      <c r="B20" s="6" t="s">
        <v>90</v>
      </c>
      <c r="C20" s="6" t="s">
        <v>59</v>
      </c>
      <c r="D20" s="6" t="s">
        <v>70</v>
      </c>
    </row>
    <row r="21" ht="56" customHeight="1" spans="1:4" x14ac:dyDescent="0.25">
      <c r="A21" s="6" t="s">
        <v>91</v>
      </c>
      <c r="B21" s="6" t="s">
        <v>92</v>
      </c>
      <c r="C21" s="6" t="s">
        <v>42</v>
      </c>
      <c r="D21" s="6" t="s">
        <v>93</v>
      </c>
    </row>
    <row r="22" ht="56" customHeight="1" spans="1:4" x14ac:dyDescent="0.25">
      <c r="A22" s="6" t="s">
        <v>94</v>
      </c>
      <c r="B22" s="6" t="s">
        <v>95</v>
      </c>
      <c r="C22" s="6" t="s">
        <v>96</v>
      </c>
      <c r="D22" s="6" t="s">
        <v>93</v>
      </c>
    </row>
  </sheetData>
  <sheetProtection sheet="1"/>
  <mergeCells count="2">
    <mergeCell ref="A2:D2"/>
    <mergeCell ref="A3:D3"/>
  </mergeCell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4" customWidth="1"/>
    <col min="3" max="4" width="12" customWidth="1"/>
    <col min="5" max="5" width="14" customWidth="1"/>
    <col min="6" max="6" width="10" customWidth="1"/>
    <col min="7" max="9" width="15" customWidth="1"/>
    <col min="10" max="10" width="40" customWidth="1"/>
  </cols>
  <sheetData>
    <row r="2" ht="26" customHeight="1" spans="1:10" x14ac:dyDescent="0.25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ht="36" customHeight="1" spans="1:10" x14ac:dyDescent="0.25">
      <c r="A3" s="2" t="s">
        <v>98</v>
      </c>
      <c r="B3" s="2"/>
      <c r="C3" s="2"/>
      <c r="D3" s="2"/>
      <c r="E3" s="2"/>
      <c r="F3" s="2"/>
      <c r="G3" s="2"/>
      <c r="H3" s="2"/>
      <c r="I3" s="2"/>
      <c r="J3" s="2"/>
    </row>
    <row r="5" ht="38" customHeight="1" spans="1:10" x14ac:dyDescent="0.25">
      <c r="A5" s="3" t="s">
        <v>99</v>
      </c>
      <c r="B5" s="3" t="s">
        <v>53</v>
      </c>
      <c r="C5" s="3" t="s">
        <v>100</v>
      </c>
      <c r="D5" s="3" t="s">
        <v>101</v>
      </c>
      <c r="E5" s="3" t="s">
        <v>102</v>
      </c>
      <c r="F5" s="3" t="s">
        <v>103</v>
      </c>
      <c r="G5" s="3" t="s">
        <v>104</v>
      </c>
      <c r="H5" s="3" t="s">
        <v>105</v>
      </c>
      <c r="I5" s="3" t="s">
        <v>106</v>
      </c>
      <c r="J5" s="3" t="s">
        <v>107</v>
      </c>
    </row>
    <row r="6" ht="66" customHeight="1" spans="1:10" x14ac:dyDescent="0.25">
      <c r="A6" s="6" t="s">
        <v>108</v>
      </c>
      <c r="B6" s="6" t="s">
        <v>57</v>
      </c>
      <c r="C6" s="6" t="s">
        <v>20</v>
      </c>
      <c r="D6" s="12" t="str">
        <f>IF(COUNT('Исходные данные'!B16)=0,"",'Исходные данные'!B16)</f>
        <v/>
      </c>
      <c r="E6" s="6" t="s">
        <v>59</v>
      </c>
      <c r="F6" s="13">
        <v>10</v>
      </c>
      <c r="G6" s="14" t="str">
        <f>IF(COUNT(D6)=0,"",D6/F6)</f>
        <v/>
      </c>
      <c r="H6" s="15">
        <v>9.27</v>
      </c>
      <c r="I6" s="14" t="str">
        <f>IF(COUNT(G6)=0,"",G6*H6)</f>
        <v/>
      </c>
      <c r="J6" s="6" t="s">
        <v>109</v>
      </c>
    </row>
    <row r="7" ht="66" customHeight="1" spans="1:10" x14ac:dyDescent="0.25">
      <c r="A7" s="6" t="s">
        <v>110</v>
      </c>
      <c r="B7" s="6" t="s">
        <v>71</v>
      </c>
      <c r="C7" s="6" t="s">
        <v>23</v>
      </c>
      <c r="D7" s="11" t="str">
        <f>IF(COUNT('Исходные данные'!B18)=0,"",'Исходные данные'!B18)</f>
        <v/>
      </c>
      <c r="E7" s="6" t="s">
        <v>69</v>
      </c>
      <c r="F7" s="13">
        <v>100</v>
      </c>
      <c r="G7" s="14" t="str">
        <f>IF(COUNT(D7)=0,"",D7/F7)</f>
        <v/>
      </c>
      <c r="H7" s="15">
        <v>14.4</v>
      </c>
      <c r="I7" s="14" t="str">
        <f>IF(COUNT(G7)=0,"",G7*H7)</f>
        <v/>
      </c>
      <c r="J7" s="6" t="s">
        <v>111</v>
      </c>
    </row>
    <row r="8" ht="66" customHeight="1" spans="1:10" x14ac:dyDescent="0.25">
      <c r="A8" s="6" t="s">
        <v>112</v>
      </c>
      <c r="B8" s="6" t="s">
        <v>81</v>
      </c>
      <c r="C8" s="6" t="s">
        <v>23</v>
      </c>
      <c r="D8" s="11" t="str">
        <f>IF(COUNT('Исходные данные'!B19)=0,"",'Исходные данные'!B19)</f>
        <v/>
      </c>
      <c r="E8" s="6" t="s">
        <v>69</v>
      </c>
      <c r="F8" s="13">
        <v>100</v>
      </c>
      <c r="G8" s="14" t="str">
        <f>IF(COUNT(D8)=0,"",D8/F8)</f>
        <v/>
      </c>
      <c r="H8" s="15">
        <v>18.5</v>
      </c>
      <c r="I8" s="14" t="str">
        <f>IF(COUNT(G8)=0,"",G8*H8)</f>
        <v/>
      </c>
      <c r="J8" s="6" t="s">
        <v>113</v>
      </c>
    </row>
    <row r="9" ht="66" customHeight="1" spans="1:10" x14ac:dyDescent="0.25">
      <c r="A9" s="6" t="s">
        <v>114</v>
      </c>
      <c r="B9" s="6" t="s">
        <v>115</v>
      </c>
      <c r="C9" s="6" t="s">
        <v>39</v>
      </c>
      <c r="D9" s="11" t="str">
        <f>IF(COUNT('Исходные данные'!B30)=0,"",'Исходные данные'!B30)</f>
        <v/>
      </c>
      <c r="E9" s="6" t="s">
        <v>116</v>
      </c>
      <c r="F9" s="13">
        <v>100</v>
      </c>
      <c r="G9" s="14" t="str">
        <f>IF(COUNT(D9)=0,"",D9/F9)</f>
        <v/>
      </c>
      <c r="H9" s="16"/>
      <c r="I9" s="6"/>
      <c r="J9" s="6" t="s">
        <v>117</v>
      </c>
    </row>
    <row r="10" ht="66" customHeight="1" spans="1:10" x14ac:dyDescent="0.25">
      <c r="A10" s="6" t="s">
        <v>118</v>
      </c>
      <c r="B10" s="6" t="s">
        <v>119</v>
      </c>
      <c r="C10" s="6" t="s">
        <v>39</v>
      </c>
      <c r="D10" s="11" t="str">
        <f>IF(COUNT('Исходные данные'!B24)=0,"",'Исходные данные'!B24)</f>
        <v/>
      </c>
      <c r="E10" s="6" t="s">
        <v>116</v>
      </c>
      <c r="F10" s="13">
        <v>100</v>
      </c>
      <c r="G10" s="14" t="str">
        <f>IF(COUNT(D10)=0,"",D10/F10)</f>
        <v/>
      </c>
      <c r="H10" s="16"/>
      <c r="I10" s="6"/>
      <c r="J10" s="6" t="s">
        <v>120</v>
      </c>
    </row>
    <row r="11" ht="66" customHeight="1" spans="1:10" x14ac:dyDescent="0.25">
      <c r="A11" s="6" t="s">
        <v>121</v>
      </c>
      <c r="B11" s="6" t="s">
        <v>91</v>
      </c>
      <c r="C11" s="6" t="s">
        <v>42</v>
      </c>
      <c r="D11" s="12" t="str">
        <f>IF(COUNT('Исходные данные'!B25)=0,"",'Исходные данные'!B25)</f>
        <v/>
      </c>
      <c r="E11" s="6" t="s">
        <v>42</v>
      </c>
      <c r="F11" s="13">
        <v>1</v>
      </c>
      <c r="G11" s="14" t="str">
        <f>IF(COUNT(D11)=0,"",D11/F11)</f>
        <v/>
      </c>
      <c r="H11" s="16"/>
      <c r="I11" s="6"/>
      <c r="J11" s="6" t="s">
        <v>122</v>
      </c>
    </row>
    <row r="12" ht="66" customHeight="1" spans="1:10" x14ac:dyDescent="0.25">
      <c r="A12" s="6" t="s">
        <v>123</v>
      </c>
      <c r="B12" s="6" t="s">
        <v>94</v>
      </c>
      <c r="C12" s="6" t="s">
        <v>42</v>
      </c>
      <c r="D12" s="12" t="str">
        <f>IF(COUNT('Исходные данные'!B26)=0,"",'Исходные данные'!B26)</f>
        <v/>
      </c>
      <c r="E12" s="6" t="s">
        <v>96</v>
      </c>
      <c r="F12" s="13">
        <v>100</v>
      </c>
      <c r="G12" s="14" t="str">
        <f>IF(COUNT(D12)=0,"",D12/F12)</f>
        <v/>
      </c>
      <c r="H12" s="16"/>
      <c r="I12" s="6"/>
      <c r="J12" s="6" t="s">
        <v>124</v>
      </c>
    </row>
    <row r="14" ht="36" customHeight="1" spans="1:9" x14ac:dyDescent="0.25">
      <c r="A14" s="6" t="s">
        <v>125</v>
      </c>
      <c r="B14" s="6"/>
      <c r="C14" s="6"/>
      <c r="D14" s="6"/>
      <c r="E14" s="6"/>
      <c r="F14" s="6"/>
      <c r="G14" s="6"/>
      <c r="H14" s="6"/>
      <c r="I14" s="14" t="str">
        <f>IF(COUNT(I6:I8)&lt;3,"",SUM(I6:I8))</f>
        <v/>
      </c>
    </row>
    <row r="16" ht="36" customHeight="1" spans="1:10" x14ac:dyDescent="0.25">
      <c r="A16" s="17" t="s">
        <v>126</v>
      </c>
      <c r="B16" s="17"/>
      <c r="C16" s="17"/>
      <c r="D16" s="17"/>
      <c r="E16" s="17"/>
      <c r="F16" s="17"/>
      <c r="G16" s="17"/>
      <c r="H16" s="17"/>
      <c r="I16" s="17"/>
      <c r="J16" s="17"/>
    </row>
  </sheetData>
  <sheetProtection sheet="1"/>
  <mergeCells count="3">
    <mergeCell ref="A2:J2"/>
    <mergeCell ref="A3:J3"/>
    <mergeCell ref="A16:J16"/>
  </mergeCells>
  <pageMargins left="0.25" right="0.25" top="0.35" bottom="0.35" header="0.15" footer="0.15"/>
  <pageSetup paperSize="8" orientation="landscape" fitToWidth="1" fitToHeight="0"/>
  <headerFooter>
    <oddFooter>Сметрикс | &amp;A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14" customWidth="1"/>
    <col min="4" max="4" width="24" customWidth="1"/>
    <col min="5" max="6" width="28" customWidth="1"/>
  </cols>
  <sheetData>
    <row r="2" ht="26" customHeight="1" spans="1:6" x14ac:dyDescent="0.25">
      <c r="A2" s="1" t="s">
        <v>127</v>
      </c>
      <c r="B2" s="1"/>
      <c r="C2" s="1"/>
      <c r="D2" s="1"/>
      <c r="E2" s="1"/>
      <c r="F2" s="1"/>
    </row>
    <row r="3" ht="36" customHeight="1" spans="1:6" x14ac:dyDescent="0.25">
      <c r="A3" s="2" t="s">
        <v>128</v>
      </c>
      <c r="B3" s="2"/>
      <c r="C3" s="2"/>
      <c r="D3" s="2"/>
      <c r="E3" s="2"/>
      <c r="F3" s="2"/>
    </row>
    <row r="5" ht="38" customHeight="1" spans="1:6" x14ac:dyDescent="0.25">
      <c r="A5" s="3" t="s">
        <v>129</v>
      </c>
      <c r="B5" s="3" t="s">
        <v>130</v>
      </c>
      <c r="C5" s="3" t="s">
        <v>4</v>
      </c>
      <c r="D5" s="3" t="s">
        <v>131</v>
      </c>
      <c r="E5" s="3" t="s">
        <v>132</v>
      </c>
      <c r="F5" s="3" t="s">
        <v>133</v>
      </c>
    </row>
    <row r="6" ht="36" customHeight="1" spans="1:6" x14ac:dyDescent="0.25">
      <c r="A6" s="6" t="s">
        <v>21</v>
      </c>
      <c r="B6" s="11" t="str">
        <f>IF(COUNT('Исходные данные'!B16:B17)&lt;2,"",'Исходные данные'!B16*'Исходные данные'!B17)</f>
        <v/>
      </c>
      <c r="C6" s="6" t="s">
        <v>23</v>
      </c>
      <c r="D6" s="7"/>
      <c r="E6" s="7"/>
      <c r="F6" s="7"/>
    </row>
    <row r="7" ht="36" customHeight="1" spans="1:6" x14ac:dyDescent="0.25">
      <c r="A7" s="6" t="s">
        <v>134</v>
      </c>
      <c r="B7" s="11" t="str">
        <f>IF(COUNT('Исходные данные'!B18:B19)&lt;2,"",SUM('Исходные данные'!B18:B19))</f>
        <v/>
      </c>
      <c r="C7" s="6" t="s">
        <v>23</v>
      </c>
      <c r="D7" s="7"/>
      <c r="E7" s="7"/>
      <c r="F7" s="7"/>
    </row>
    <row r="9" ht="36" customHeight="1" spans="1:6" x14ac:dyDescent="0.25">
      <c r="A9" s="17" t="s">
        <v>135</v>
      </c>
      <c r="B9" s="17"/>
      <c r="C9" s="17"/>
      <c r="D9" s="17"/>
      <c r="E9" s="17"/>
      <c r="F9" s="17"/>
    </row>
  </sheetData>
  <sheetProtection sheet="1"/>
  <mergeCells count="3">
    <mergeCell ref="A2:F2"/>
    <mergeCell ref="A3:F3"/>
    <mergeCell ref="A9:F9"/>
  </mergeCells>
  <dataValidations count="2">
    <dataValidation type="decimal" operator="greaterThanOrEqual" allowBlank="1" showErrorMessage="1" errorTitle="Проверьте объём" error="Введите неотрицательное число." sqref="D6:D7">
      <formula1>0</formula1>
    </dataValidation>
    <dataValidation type="decimal" operator="greaterThanOrEqual" allowBlank="1" showErrorMessage="1" errorTitle="Проверьте объём" error="Введите неотрицательное число." sqref="F6:F7">
      <formula1>0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3" customWidth="1"/>
    <col min="2" max="2" width="23" customWidth="1"/>
    <col min="3" max="3" width="50" customWidth="1"/>
  </cols>
  <sheetData>
    <row r="2" ht="26" customHeight="1" spans="1:3" x14ac:dyDescent="0.25">
      <c r="A2" s="1" t="s">
        <v>136</v>
      </c>
      <c r="B2" s="1"/>
      <c r="C2" s="1"/>
    </row>
    <row r="3" ht="36" customHeight="1" spans="1:3" x14ac:dyDescent="0.25">
      <c r="A3" s="2" t="s">
        <v>137</v>
      </c>
      <c r="B3" s="2"/>
      <c r="C3" s="2"/>
    </row>
    <row r="5" ht="38" customHeight="1" spans="1:3" x14ac:dyDescent="0.25">
      <c r="A5" s="3" t="s">
        <v>138</v>
      </c>
      <c r="B5" s="3" t="s">
        <v>139</v>
      </c>
      <c r="C5" s="3" t="s">
        <v>140</v>
      </c>
    </row>
    <row r="6" ht="36" customHeight="1" spans="1:3" x14ac:dyDescent="0.25">
      <c r="A6" s="6" t="s">
        <v>141</v>
      </c>
      <c r="B6" s="7" t="s">
        <v>142</v>
      </c>
      <c r="C6" s="7"/>
    </row>
    <row r="7" ht="36" customHeight="1" spans="1:3" x14ac:dyDescent="0.25">
      <c r="A7" s="6" t="s">
        <v>143</v>
      </c>
      <c r="B7" s="7" t="s">
        <v>142</v>
      </c>
      <c r="C7" s="7"/>
    </row>
    <row r="8" ht="36" customHeight="1" spans="1:3" x14ac:dyDescent="0.25">
      <c r="A8" s="6" t="s">
        <v>144</v>
      </c>
      <c r="B8" s="7" t="s">
        <v>142</v>
      </c>
      <c r="C8" s="7"/>
    </row>
    <row r="9" ht="36" customHeight="1" spans="1:3" x14ac:dyDescent="0.25">
      <c r="A9" s="6" t="s">
        <v>145</v>
      </c>
      <c r="B9" s="7" t="s">
        <v>142</v>
      </c>
      <c r="C9" s="7"/>
    </row>
    <row r="10" ht="36" customHeight="1" spans="1:3" x14ac:dyDescent="0.25">
      <c r="A10" s="6" t="s">
        <v>146</v>
      </c>
      <c r="B10" s="7" t="s">
        <v>142</v>
      </c>
      <c r="C10" s="7"/>
    </row>
    <row r="11" ht="36" customHeight="1" spans="1:3" x14ac:dyDescent="0.25">
      <c r="A11" s="6" t="s">
        <v>147</v>
      </c>
      <c r="B11" s="7" t="s">
        <v>142</v>
      </c>
      <c r="C11" s="7"/>
    </row>
    <row r="12" ht="36" customHeight="1" spans="1:3" x14ac:dyDescent="0.25">
      <c r="A12" s="6" t="s">
        <v>148</v>
      </c>
      <c r="B12" s="7" t="s">
        <v>142</v>
      </c>
      <c r="C12" s="7"/>
    </row>
    <row r="13" ht="36" customHeight="1" spans="1:3" x14ac:dyDescent="0.25">
      <c r="A13" s="6" t="s">
        <v>149</v>
      </c>
      <c r="B13" s="7" t="s">
        <v>142</v>
      </c>
      <c r="C13" s="7"/>
    </row>
    <row r="14" ht="36" customHeight="1" spans="1:3" x14ac:dyDescent="0.25">
      <c r="A14" s="6" t="s">
        <v>150</v>
      </c>
      <c r="B14" s="7" t="s">
        <v>142</v>
      </c>
      <c r="C14" s="7"/>
    </row>
    <row r="15" ht="36" customHeight="1" spans="1:3" x14ac:dyDescent="0.25">
      <c r="A15" s="4" t="s">
        <v>151</v>
      </c>
      <c r="B15" s="5" t="s">
        <v>142</v>
      </c>
      <c r="C15" s="5"/>
    </row>
  </sheetData>
  <sheetProtection sheet="1"/>
  <mergeCells count="2">
    <mergeCell ref="A2:C2"/>
    <mergeCell ref="A3:C3"/>
  </mergeCells>
  <conditionalFormatting sqref="B6:B15">
    <cfRule type="containsText" dxfId="0" priority="1">
      <formula>NOT(ISERROR(SEARCH("Нужно уточнить",B6)))</formula>
    </cfRule>
  </conditionalFormatting>
  <dataValidations count="2">
    <dataValidation type="list" sqref="B10:B15">
      <formula1>"Не проверено,Проверено,Нужно уточнить"</formula1>
    </dataValidation>
    <dataValidation type="list" sqref="B6:B15">
      <formula1>"Не проверено,Проверено,Нужно уточнить"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68" customWidth="1"/>
    <col min="3" max="3" width="40" customWidth="1"/>
    <col min="4" max="4" width="18" customWidth="1"/>
  </cols>
  <sheetData>
    <row r="2" ht="26" customHeight="1" spans="1:4" x14ac:dyDescent="0.25">
      <c r="A2" s="1" t="s">
        <v>152</v>
      </c>
      <c r="B2" s="1"/>
      <c r="C2" s="1"/>
      <c r="D2" s="1"/>
    </row>
    <row r="5" ht="38" customHeight="1" spans="1:4" x14ac:dyDescent="0.25">
      <c r="A5" s="3" t="s">
        <v>153</v>
      </c>
      <c r="B5" s="3" t="s">
        <v>154</v>
      </c>
      <c r="C5" s="3" t="s">
        <v>155</v>
      </c>
      <c r="D5" s="3" t="s">
        <v>156</v>
      </c>
    </row>
    <row r="6" ht="64" customHeight="1" spans="1:4" x14ac:dyDescent="0.25">
      <c r="A6" s="6" t="s">
        <v>157</v>
      </c>
      <c r="B6" s="6" t="s">
        <v>158</v>
      </c>
      <c r="C6" s="6" t="s">
        <v>159</v>
      </c>
      <c r="D6" s="18">
        <v>46300</v>
      </c>
    </row>
    <row r="7" ht="64" customHeight="1" spans="1:4" x14ac:dyDescent="0.25">
      <c r="A7" s="6" t="s">
        <v>160</v>
      </c>
      <c r="B7" s="6" t="s">
        <v>161</v>
      </c>
      <c r="C7" s="6" t="s">
        <v>162</v>
      </c>
      <c r="D7" s="18">
        <v>46300</v>
      </c>
    </row>
    <row r="8" ht="64" customHeight="1" spans="1:4" x14ac:dyDescent="0.25">
      <c r="A8" s="6" t="s">
        <v>163</v>
      </c>
      <c r="B8" s="6" t="s">
        <v>164</v>
      </c>
      <c r="C8" s="6" t="s">
        <v>165</v>
      </c>
      <c r="D8" s="18">
        <v>46300</v>
      </c>
    </row>
    <row r="10" ht="36" customHeight="1" spans="1:2" x14ac:dyDescent="0.25">
      <c r="A10" s="6" t="s">
        <v>166</v>
      </c>
      <c r="B10" s="6" t="s">
        <v>167</v>
      </c>
    </row>
    <row r="11" ht="36" customHeight="1" spans="1:2" x14ac:dyDescent="0.25">
      <c r="A11" s="6" t="s">
        <v>168</v>
      </c>
      <c r="B11" s="6" t="s">
        <v>169</v>
      </c>
    </row>
    <row r="12" ht="36" customHeight="1" spans="1:2" x14ac:dyDescent="0.25">
      <c r="A12" s="6" t="s">
        <v>170</v>
      </c>
      <c r="B12" s="6" t="s">
        <v>171</v>
      </c>
    </row>
    <row r="13" ht="36" customHeight="1" spans="1:2" x14ac:dyDescent="0.25">
      <c r="A13" s="6" t="s">
        <v>172</v>
      </c>
      <c r="B13" s="6" t="s">
        <v>173</v>
      </c>
    </row>
  </sheetData>
  <sheetProtection sheet="1"/>
  <mergeCells count="1">
    <mergeCell ref="A2:D2"/>
  </mergeCells>
  <hyperlinks>
    <hyperlink ref="C6" r:id="rId1"/>
    <hyperlink ref="C7" r:id="rId2"/>
  </hyperlink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Исходные данные</vt:lpstr>
      <vt:lpstr>Выбор норм</vt:lpstr>
      <vt:lpstr>Пример</vt:lpstr>
      <vt:lpstr>Материалы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