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" state="visible" r:id="rId5"/>
    <sheet sheetId="3" name="Ресурсы камер" state="visible" r:id="rId6"/>
  </sheets>
  <definedNames>
    <definedName name="_xlnm.Print_Area" localSheetId="0">'ВОР'!$A1:$K17</definedName>
    <definedName name="_xlnm.Print_Titles" localSheetId="0">'ВОР'!$1:$6</definedName>
    <definedName name="_xlnm.Print_Area" localSheetId="1">'Выбор норм'!$A1:$K16</definedName>
    <definedName name="_xlnm.Print_Titles" localSheetId="1">'Выбор норм'!$1:$6</definedName>
    <definedName name="_xlnm.Print_Area" localSheetId="2">'Ресурсы камер'!$A1:$K19</definedName>
    <definedName name="_xlnm.Print_Titles" localSheetId="2">'Ресурсы камер'!$1:$6</definedName>
  </definedNames>
  <calcPr calcId="171027" fullCalcOnLoad="1"/>
</workbook>
</file>

<file path=xl/sharedStrings.xml><?xml version="1.0" encoding="utf-8"?>
<sst xmlns="http://schemas.openxmlformats.org/spreadsheetml/2006/main" count="168" uniqueCount="119">
  <si>
    <t>Проверка расценок на видеонаблюдение по ВОР</t>
  </si>
  <si>
    <t>Бланк для своего объекта. Объект: __________________. Количества камер заполните в графе Е.</t>
  </si>
  <si>
    <t>База: ГЭСНм ФСНБ-2022. Редакция сборника: заполнить перед применением. Дата проверки норм: 07.10.2026.</t>
  </si>
  <si>
    <t>Жёлтые поля: исходные количества. Формулы считают объёмы и ресурсы после ввода количества камер.</t>
  </si>
  <si>
    <t>№</t>
  </si>
  <si>
    <t>Работа или устройство</t>
  </si>
  <si>
    <t>Вид и место установки</t>
  </si>
  <si>
    <t>Крепление и комплектность</t>
  </si>
  <si>
    <t>Количество</t>
  </si>
  <si>
    <t>Ед. ВОР</t>
  </si>
  <si>
    <t>База</t>
  </si>
  <si>
    <t>Шифр</t>
  </si>
  <si>
    <t>Штук на измеритель</t>
  </si>
  <si>
    <t>Количество по норме</t>
  </si>
  <si>
    <t>Решение и недостающие сведения</t>
  </si>
  <si>
    <t>Монтаж внутренней камеры</t>
  </si>
  <si>
    <t>Внутренняя</t>
  </si>
  <si>
    <t>Сверить с проектом</t>
  </si>
  <si>
    <t>шт.</t>
  </si>
  <si>
    <t>ГЭСНм ФСНБ-2022</t>
  </si>
  <si>
    <t>10-10-001-01</t>
  </si>
  <si>
    <t>Монтаж наружной камеры</t>
  </si>
  <si>
    <t>Наружная</t>
  </si>
  <si>
    <t>На кронштейне по составу нормы</t>
  </si>
  <si>
    <t>10-10-001-02</t>
  </si>
  <si>
    <t>Сетевой видеорегистратор</t>
  </si>
  <si>
    <t>Уточнить конструкцию и место</t>
  </si>
  <si>
    <t>Шкаф, полка или стойка; накопители</t>
  </si>
  <si>
    <t>Требуются комплектность, способ монтажа и операции</t>
  </si>
  <si>
    <t>Сигнальный кабель и трассы</t>
  </si>
  <si>
    <t>Уточнить марку и длину</t>
  </si>
  <si>
    <t>Способ прокладки, основание, крепёж</t>
  </si>
  <si>
    <t>Требуются длины и условия по каждому участку</t>
  </si>
  <si>
    <t>Сетевое оборудование</t>
  </si>
  <si>
    <t>Уточнить назначение</t>
  </si>
  <si>
    <t>Монтаж и настройка устройства</t>
  </si>
  <si>
    <t>Требуются тип, количество и перечень операций</t>
  </si>
  <si>
    <t>Питание и защита</t>
  </si>
  <si>
    <t>Уточнить схему</t>
  </si>
  <si>
    <t>Устройства и подключения</t>
  </si>
  <si>
    <t>Требуются схема, устройства и объёмы</t>
  </si>
  <si>
    <t>Дополнительная наладка</t>
  </si>
  <si>
    <t>Уточнить функции</t>
  </si>
  <si>
    <t>Программа ПНР</t>
  </si>
  <si>
    <t>Требуется перечень без повторения монтажных работ</t>
  </si>
  <si>
    <t>Неподобранные строки не имеют нулевой цены: уточните исходные сведения перед расчётом всей системы.</t>
  </si>
  <si>
    <t>Составил: ФИО __________________  Дата __________</t>
  </si>
  <si>
    <t>Проверил: ФИО __________________  Дата __________</t>
  </si>
  <si>
    <t>Выбор нормы по виду камеры и базе</t>
  </si>
  <si>
    <t>Сверьте название, единицу, состав работ и принятую редакцию. Совпадение шифра не означает совпадение норм.</t>
  </si>
  <si>
    <t>Нормы камер: таблицы 10-10-001 и 10-10-002. Для регистратора, кабеля и ПНР необходимы отдельные исходные данные.</t>
  </si>
  <si>
    <t>Точное наименование</t>
  </si>
  <si>
    <t>Измеритель</t>
  </si>
  <si>
    <t>Условие выбора</t>
  </si>
  <si>
    <t>Состав работ</t>
  </si>
  <si>
    <t>Уровень цены</t>
  </si>
  <si>
    <t>Решение</t>
  </si>
  <si>
    <t>Источник нормы</t>
  </si>
  <si>
    <t>Методика</t>
  </si>
  <si>
    <t>Камеры видеонаблюдения: внутренняя</t>
  </si>
  <si>
    <t>10 шт</t>
  </si>
  <si>
    <t>внутренняя</t>
  </si>
  <si>
    <t>Разметка, сверление отверстий и устройство крепления видеокамеры наблюдения. Подключение камеры видеонаблюдения к сети, настройка сетевых параметров. Закрепление камеры видеонаблюдения, включая затяжку винтов до проектного усилия. Настройка изображения и фокуса.</t>
  </si>
  <si>
    <t>Расход ресурсов, без денежной цены</t>
  </si>
  <si>
    <t>Сопоставить с проектом и редакцией</t>
  </si>
  <si>
    <t>Название, состав и ресурсы нормы</t>
  </si>
  <si>
    <t>№ 571/пр</t>
  </si>
  <si>
    <t>Камеры видеонаблюдения: наружная</t>
  </si>
  <si>
    <t>наружная</t>
  </si>
  <si>
    <t>Разметка, сверление отверстий и устройство крепления видеокамеры наблюдения. Установка кронштейна для монтажа камеры видеонаблюдения, включая завинчивание винтов до проектного усилия. Подключение камеры видеонаблюдения к сети, настройка сетевых параметров. Крепление камеры видеонаблюдения к кронштейну. Настройка изображения и фокуса.</t>
  </si>
  <si>
    <t>10-10-002-01</t>
  </si>
  <si>
    <t>Тепловизионные камеры: фиксированные</t>
  </si>
  <si>
    <t>шт</t>
  </si>
  <si>
    <t>фиксированные</t>
  </si>
  <si>
    <t>Разметка, сверление отверстий и устройство крепления тепловизионной камеры. Подключение тепловизионной камеры к сети, настройка сетевых параметров. Закрепление тепловизионной камеры, включая затяжку винтов до проектного усилия. Настройка видео и аудиопараметров.</t>
  </si>
  <si>
    <t>10-10-002-02</t>
  </si>
  <si>
    <t>Тепловизионные камеры: на кронштейне</t>
  </si>
  <si>
    <t>на кронштейне</t>
  </si>
  <si>
    <t>Разметка и сверление отверстий. Установка кронштейна для монтажа тепловизионной камеры, включая завинчивание винтов до проектного усилия. Подключение тепловизионной камеры к сети, настройка сетевых параметров. Крепление тепловизионной камеры к кронштейну. Настройка видео и аудиопараметров.</t>
  </si>
  <si>
    <t>ФЕРм ФСНБ-2020</t>
  </si>
  <si>
    <t>Камеры видеонаблюдения: фиксированные</t>
  </si>
  <si>
    <t>Установка видеокамеры в кожух. Разметка, сверление отверстий и устройство крепления видеокамеры наблюдения. Подключение камеры видеонаблюдения к сети, настройка сетевых параметров. Закрепление камеры видеонаблюдения, включая затяжку винтов до проектного усилия. Настройка изображения и фокуса.</t>
  </si>
  <si>
    <t>Базисный уровень 2001 года</t>
  </si>
  <si>
    <t>Камеры видеонаблюдения: на кронштейне</t>
  </si>
  <si>
    <t>Установка видеокамеры в кожух. Разметка и сверление отверстий. Установка кронштейна для монтажа камеры видеонаблюдения, включая завинчивание винтов до проектного усилия. Подключение камеры видеонаблюдения к сети, настройка сетевых параметров. Крепление камеры видеонаблюдения к кронштейну. Настройка изображения и фокуса.</t>
  </si>
  <si>
    <t>ФЕРм ФСНБ-2020 не является ценой ресурсного состава ГЭСНм ФСНБ-2022. Измеритель проверяют до переноса объёма.</t>
  </si>
  <si>
    <t>Расход ресурсов монтажа камер</t>
  </si>
  <si>
    <t>Количество по норме связано с листом «ВОР». Денежный итог системы в этой таблице не задан.</t>
  </si>
  <si>
    <t>Код ресурса</t>
  </si>
  <si>
    <t>Наименование</t>
  </si>
  <si>
    <t>Ед. изм.</t>
  </si>
  <si>
    <t>На 10 внутренних</t>
  </si>
  <si>
    <t>На 10 наружных</t>
  </si>
  <si>
    <t>Объём внутренних</t>
  </si>
  <si>
    <t>Объём наружных</t>
  </si>
  <si>
    <t>На внутренние</t>
  </si>
  <si>
    <t>На наружные</t>
  </si>
  <si>
    <t>Всего в ед. ресурса</t>
  </si>
  <si>
    <t>Крепёж, шт.</t>
  </si>
  <si>
    <t>2-100-02</t>
  </si>
  <si>
    <t>Рабочий 2 разряда</t>
  </si>
  <si>
    <t>чел.-ч</t>
  </si>
  <si>
    <t>2-100-05</t>
  </si>
  <si>
    <t>Рабочий 5 разряда</t>
  </si>
  <si>
    <t>2-100-06</t>
  </si>
  <si>
    <t>Рабочий 6 разряда</t>
  </si>
  <si>
    <t>91.14.02-001</t>
  </si>
  <si>
    <t>Автомобили бортовые, грузоподъемность до 5 т</t>
  </si>
  <si>
    <t>маш.-ч</t>
  </si>
  <si>
    <t>01.7.03.04-0001</t>
  </si>
  <si>
    <t>Электроэнергия</t>
  </si>
  <si>
    <t>кВт-ч</t>
  </si>
  <si>
    <t>01.7.15.07-0007</t>
  </si>
  <si>
    <t>Дюбели пластмассовые, диаметр 14 мм, длина 70 мм</t>
  </si>
  <si>
    <t>100 шт</t>
  </si>
  <si>
    <t>01.7.15.14-1054</t>
  </si>
  <si>
    <t>Шурупы самонарезающие стальные оксидированные с потайной головкой и крестообразным шлицем, наконечник сверло, диаметр 4,2 мм, длина 60 мм</t>
  </si>
  <si>
    <t>Всего труд рабочих, чел.-ч</t>
  </si>
  <si>
    <t>Поставка камер и кронштейнов, кабель, регистратор, сеть, питание и дополнительные работы проверяются отдельно по проекту.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</si>
</sst>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FF302A26"/>
      <sz val="14"/>
      <name val="Arial"/>
    </font>
    <font>
      <color rgb="FF302A26"/>
      <sz val="10"/>
      <name val="Arial"/>
    </font>
    <font>
      <b/>
      <color rgb="FFFFFFFF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9352B"/>
      </patternFill>
    </fill>
    <fill>
      <patternFill patternType="solid">
        <fgColor rgb="FFFFF0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0" fontId="0" fillId="3" borderId="0" xfId="0" applyFill="1"/>
    <xf numFmtId="0" fontId="4" fillId="0" borderId="0" xfId="0" applyFont="1"/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gesnm-2022/10-10-001/" TargetMode="External"/><Relationship Id="rId2" Type="http://schemas.openxmlformats.org/officeDocument/2006/relationships/hyperlink" Target="https://minjust.consultant.ru/files/32257" TargetMode="External"/><Relationship Id="rId3" Type="http://schemas.openxmlformats.org/officeDocument/2006/relationships/hyperlink" Target="https://smetrix.ru/spravochnik/gesnm-2022/10-10-001/" TargetMode="External"/><Relationship Id="rId4" Type="http://schemas.openxmlformats.org/officeDocument/2006/relationships/hyperlink" Target="https://minjust.consultant.ru/files/32257" TargetMode="External"/><Relationship Id="rId5" Type="http://schemas.openxmlformats.org/officeDocument/2006/relationships/hyperlink" Target="https://smetrix.ru/spravochnik/gesnm-2022/10-10-002/" TargetMode="External"/><Relationship Id="rId6" Type="http://schemas.openxmlformats.org/officeDocument/2006/relationships/hyperlink" Target="https://minjust.consultant.ru/files/32257" TargetMode="External"/><Relationship Id="rId7" Type="http://schemas.openxmlformats.org/officeDocument/2006/relationships/hyperlink" Target="https://smetrix.ru/spravochnik/gesnm-2022/10-10-002/" TargetMode="External"/><Relationship Id="rId8" Type="http://schemas.openxmlformats.org/officeDocument/2006/relationships/hyperlink" Target="https://minjust.consultant.ru/files/32257" TargetMode="External"/><Relationship Id="rId9" Type="http://schemas.openxmlformats.org/officeDocument/2006/relationships/hyperlink" Target="https://smetrix.ru/spravochnik/ferm/10-10-001/" TargetMode="External"/><Relationship Id="rId10" Type="http://schemas.openxmlformats.org/officeDocument/2006/relationships/hyperlink" Target="https://minjust.consultant.ru/files/32257" TargetMode="External"/><Relationship Id="rId11" Type="http://schemas.openxmlformats.org/officeDocument/2006/relationships/hyperlink" Target="https://smetrix.ru/spravochnik/ferm/10-10-001/" TargetMode="External"/><Relationship Id="rId12" Type="http://schemas.openxmlformats.org/officeDocument/2006/relationships/hyperlink" Target="https://minjust.consultant.ru/files/32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9352B"/>
    <pageSetUpPr fitToPage="1"/>
  </sheetPr>
  <dimension ref="A2:K17"/>
  <sheetViews>
    <sheetView workbookViewId="0" showGridLines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8" customWidth="1"/>
    <col min="3" max="3" width="22" customWidth="1"/>
    <col min="4" max="4" width="28" customWidth="1"/>
    <col min="5" max="5" width="12" customWidth="1"/>
    <col min="6" max="6" width="10" customWidth="1"/>
    <col min="7" max="7" width="20" customWidth="1"/>
    <col min="8" max="8" width="16" customWidth="1"/>
    <col min="9" max="9" width="13" customWidth="1"/>
    <col min="10" max="10" width="16" customWidth="1"/>
    <col min="11" max="11" width="36" customWidth="1"/>
  </cols>
  <sheetData>
    <row r="2" ht="25" customHeight="1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25" customHeight="1" spans="1:11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ht="25" customHeight="1" spans="1:11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ht="38" customHeight="1" spans="1:11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</row>
    <row r="7" ht="60" customHeight="1" spans="1:11" x14ac:dyDescent="0.25">
      <c r="A7" s="4">
        <v>1</v>
      </c>
      <c r="B7" s="2" t="s">
        <v>15</v>
      </c>
      <c r="C7" s="2" t="s">
        <v>16</v>
      </c>
      <c r="D7" s="2" t="s">
        <v>17</v>
      </c>
      <c r="E7" s="5"/>
      <c r="F7" s="2" t="s">
        <v>18</v>
      </c>
      <c r="G7" s="2" t="s">
        <v>19</v>
      </c>
      <c r="H7" s="2" t="s">
        <v>20</v>
      </c>
      <c r="I7" s="4">
        <v>10</v>
      </c>
      <c r="J7" s="4" t="str">
        <f>IF(COUNT(E7)=0,"",E7/I7)</f>
        <v/>
      </c>
      <c r="K7" s="4" t="str">
        <f>IF(COUNT(E7)=0,"Введите количество","Подбор проверить по проекту")</f>
        <v>Введите количество</v>
      </c>
    </row>
    <row r="8" ht="60" customHeight="1" spans="1:11" x14ac:dyDescent="0.25">
      <c r="A8" s="4">
        <v>2</v>
      </c>
      <c r="B8" s="2" t="s">
        <v>21</v>
      </c>
      <c r="C8" s="2" t="s">
        <v>22</v>
      </c>
      <c r="D8" s="2" t="s">
        <v>23</v>
      </c>
      <c r="E8" s="5"/>
      <c r="F8" s="2" t="s">
        <v>18</v>
      </c>
      <c r="G8" s="2" t="s">
        <v>19</v>
      </c>
      <c r="H8" s="2" t="s">
        <v>24</v>
      </c>
      <c r="I8" s="4">
        <v>10</v>
      </c>
      <c r="J8" s="4" t="str">
        <f>IF(COUNT(E8)=0,"",E8/I8)</f>
        <v/>
      </c>
      <c r="K8" s="4" t="str">
        <f>IF(COUNT(E8)=0,"Введите количество","Подбор проверить по проекту")</f>
        <v>Введите количество</v>
      </c>
    </row>
    <row r="9" ht="60" customHeight="1" spans="1:11" x14ac:dyDescent="0.25">
      <c r="A9" s="4">
        <v>3</v>
      </c>
      <c r="B9" s="2" t="s">
        <v>25</v>
      </c>
      <c r="C9" s="2" t="s">
        <v>26</v>
      </c>
      <c r="D9" s="2" t="s">
        <v>27</v>
      </c>
      <c r="K9" s="2" t="s">
        <v>28</v>
      </c>
    </row>
    <row r="10" ht="60" customHeight="1" spans="1:11" x14ac:dyDescent="0.25">
      <c r="A10" s="4">
        <v>4</v>
      </c>
      <c r="B10" s="2" t="s">
        <v>29</v>
      </c>
      <c r="C10" s="2" t="s">
        <v>30</v>
      </c>
      <c r="D10" s="2" t="s">
        <v>31</v>
      </c>
      <c r="K10" s="2" t="s">
        <v>32</v>
      </c>
    </row>
    <row r="11" ht="60" customHeight="1" spans="1:11" x14ac:dyDescent="0.25">
      <c r="A11" s="4">
        <v>5</v>
      </c>
      <c r="B11" s="2" t="s">
        <v>33</v>
      </c>
      <c r="C11" s="2" t="s">
        <v>34</v>
      </c>
      <c r="D11" s="2" t="s">
        <v>35</v>
      </c>
      <c r="K11" s="2" t="s">
        <v>36</v>
      </c>
    </row>
    <row r="12" ht="60" customHeight="1" spans="1:11" x14ac:dyDescent="0.25">
      <c r="A12" s="4">
        <v>6</v>
      </c>
      <c r="B12" s="2" t="s">
        <v>37</v>
      </c>
      <c r="C12" s="2" t="s">
        <v>38</v>
      </c>
      <c r="D12" s="2" t="s">
        <v>39</v>
      </c>
      <c r="K12" s="2" t="s">
        <v>40</v>
      </c>
    </row>
    <row r="13" ht="60" customHeight="1" spans="1:11" x14ac:dyDescent="0.25">
      <c r="A13" s="4">
        <v>7</v>
      </c>
      <c r="B13" s="2" t="s">
        <v>41</v>
      </c>
      <c r="C13" s="2" t="s">
        <v>42</v>
      </c>
      <c r="D13" s="2" t="s">
        <v>43</v>
      </c>
      <c r="K13" s="2" t="s">
        <v>44</v>
      </c>
    </row>
    <row r="14" ht="30" customHeight="1" x14ac:dyDescent="0.25"/>
    <row r="15" ht="30" customHeight="1" spans="1:11" x14ac:dyDescent="0.25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ht="30" customHeight="1" x14ac:dyDescent="0.25"/>
    <row r="17" ht="30" customHeight="1" spans="1:11" x14ac:dyDescent="0.25">
      <c r="A17" s="2" t="s">
        <v>46</v>
      </c>
      <c r="B17" s="2"/>
      <c r="C17" s="2"/>
      <c r="D17" s="2"/>
      <c r="E17" s="2"/>
      <c r="F17" s="2" t="s">
        <v>47</v>
      </c>
      <c r="G17" s="2"/>
      <c r="H17" s="2"/>
      <c r="I17" s="2"/>
      <c r="J17" s="2"/>
      <c r="K17" s="2"/>
    </row>
  </sheetData>
  <autoFilter ref="A6:K13"/>
  <mergeCells count="7">
    <mergeCell ref="A2:K2"/>
    <mergeCell ref="A3:K3"/>
    <mergeCell ref="A4:K4"/>
    <mergeCell ref="A5:K5"/>
    <mergeCell ref="A15:K15"/>
    <mergeCell ref="A17:E17"/>
    <mergeCell ref="F17:K17"/>
  </mergeCells>
  <dataValidations count="1">
    <dataValidation type="whole" operator="greaterThanOrEqual" allowBlank="1" showErrorMessage="1" errorTitle="Количество камер" error="Введите целое неотрицательное число." sqref="E7:E8">
      <formula1>0</formula1>
    </dataValidation>
  </dataValidations>
  <pageMargins left="0.25" right="0.25" top="0.35" bottom="0.35" header="0.2" footer="0.2"/>
  <pageSetup paperSize="8" orientation="landscape" fitToWidth="1" fitToHeight="0"/>
  <headerFooter>
    <oddFooter>&amp;LСметрикс&amp;CСтраница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6"/>
  <sheetViews>
    <sheetView workbookViewId="0" showGridLines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9" customWidth="1"/>
    <col min="3" max="3" width="16" customWidth="1"/>
    <col min="4" max="4" width="32" customWidth="1"/>
    <col min="5" max="5" width="12" customWidth="1"/>
    <col min="6" max="6" width="20" customWidth="1"/>
    <col min="7" max="7" width="66" customWidth="1"/>
    <col min="8" max="8" width="23" customWidth="1"/>
    <col min="9" max="9" width="28" customWidth="1"/>
    <col min="10" max="10" width="26" customWidth="1"/>
    <col min="11" max="11" width="17" customWidth="1"/>
  </cols>
  <sheetData>
    <row r="2" ht="25" customHeight="1" spans="1:11" x14ac:dyDescent="0.25">
      <c r="A2" s="1" t="s">
        <v>48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 t="s">
        <v>49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25" customHeight="1" spans="1:11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ht="25" customHeight="1" spans="1:11" x14ac:dyDescent="0.25">
      <c r="A5" s="2" t="s">
        <v>50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ht="38" customHeight="1" spans="1:11" x14ac:dyDescent="0.25">
      <c r="A6" s="3" t="s">
        <v>4</v>
      </c>
      <c r="B6" s="3" t="s">
        <v>10</v>
      </c>
      <c r="C6" s="3" t="s">
        <v>11</v>
      </c>
      <c r="D6" s="3" t="s">
        <v>51</v>
      </c>
      <c r="E6" s="3" t="s">
        <v>52</v>
      </c>
      <c r="F6" s="3" t="s">
        <v>53</v>
      </c>
      <c r="G6" s="3" t="s">
        <v>54</v>
      </c>
      <c r="H6" s="3" t="s">
        <v>55</v>
      </c>
      <c r="I6" s="3" t="s">
        <v>56</v>
      </c>
      <c r="J6" s="3" t="s">
        <v>57</v>
      </c>
      <c r="K6" s="3" t="s">
        <v>58</v>
      </c>
    </row>
    <row r="7" ht="105" customHeight="1" spans="1:11" x14ac:dyDescent="0.25">
      <c r="A7" s="4">
        <v>1</v>
      </c>
      <c r="B7" s="2" t="s">
        <v>19</v>
      </c>
      <c r="C7" s="2" t="s">
        <v>20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</row>
    <row r="8" ht="105" customHeight="1" spans="1:11" x14ac:dyDescent="0.25">
      <c r="A8" s="4">
        <v>2</v>
      </c>
      <c r="B8" s="2" t="s">
        <v>19</v>
      </c>
      <c r="C8" s="2" t="s">
        <v>24</v>
      </c>
      <c r="D8" s="2" t="s">
        <v>67</v>
      </c>
      <c r="E8" s="2" t="s">
        <v>60</v>
      </c>
      <c r="F8" s="2" t="s">
        <v>68</v>
      </c>
      <c r="G8" s="2" t="s">
        <v>69</v>
      </c>
      <c r="H8" s="2" t="s">
        <v>63</v>
      </c>
      <c r="I8" s="2" t="s">
        <v>64</v>
      </c>
      <c r="J8" s="2" t="s">
        <v>65</v>
      </c>
      <c r="K8" s="2" t="s">
        <v>66</v>
      </c>
    </row>
    <row r="9" ht="105" customHeight="1" spans="1:11" x14ac:dyDescent="0.25">
      <c r="A9" s="4">
        <v>3</v>
      </c>
      <c r="B9" s="2" t="s">
        <v>19</v>
      </c>
      <c r="C9" s="2" t="s">
        <v>70</v>
      </c>
      <c r="D9" s="2" t="s">
        <v>71</v>
      </c>
      <c r="E9" s="2" t="s">
        <v>72</v>
      </c>
      <c r="F9" s="2" t="s">
        <v>73</v>
      </c>
      <c r="G9" s="2" t="s">
        <v>74</v>
      </c>
      <c r="H9" s="2" t="s">
        <v>63</v>
      </c>
      <c r="I9" s="2" t="s">
        <v>64</v>
      </c>
      <c r="J9" s="2" t="s">
        <v>65</v>
      </c>
      <c r="K9" s="2" t="s">
        <v>66</v>
      </c>
    </row>
    <row r="10" ht="105" customHeight="1" spans="1:11" x14ac:dyDescent="0.25">
      <c r="A10" s="4">
        <v>4</v>
      </c>
      <c r="B10" s="2" t="s">
        <v>19</v>
      </c>
      <c r="C10" s="2" t="s">
        <v>75</v>
      </c>
      <c r="D10" s="2" t="s">
        <v>76</v>
      </c>
      <c r="E10" s="2" t="s">
        <v>72</v>
      </c>
      <c r="F10" s="2" t="s">
        <v>77</v>
      </c>
      <c r="G10" s="2" t="s">
        <v>78</v>
      </c>
      <c r="H10" s="2" t="s">
        <v>63</v>
      </c>
      <c r="I10" s="2" t="s">
        <v>64</v>
      </c>
      <c r="J10" s="2" t="s">
        <v>65</v>
      </c>
      <c r="K10" s="2" t="s">
        <v>66</v>
      </c>
    </row>
    <row r="11" ht="105" customHeight="1" spans="1:11" x14ac:dyDescent="0.25">
      <c r="A11" s="4">
        <v>5</v>
      </c>
      <c r="B11" s="2" t="s">
        <v>79</v>
      </c>
      <c r="C11" s="2" t="s">
        <v>20</v>
      </c>
      <c r="D11" s="2" t="s">
        <v>80</v>
      </c>
      <c r="E11" s="2" t="s">
        <v>72</v>
      </c>
      <c r="F11" s="2" t="s">
        <v>73</v>
      </c>
      <c r="G11" s="2" t="s">
        <v>81</v>
      </c>
      <c r="H11" s="2" t="s">
        <v>82</v>
      </c>
      <c r="I11" s="2" t="s">
        <v>64</v>
      </c>
      <c r="J11" s="2" t="s">
        <v>65</v>
      </c>
      <c r="K11" s="2" t="s">
        <v>66</v>
      </c>
    </row>
    <row r="12" ht="105" customHeight="1" spans="1:11" x14ac:dyDescent="0.25">
      <c r="A12" s="4">
        <v>6</v>
      </c>
      <c r="B12" s="2" t="s">
        <v>79</v>
      </c>
      <c r="C12" s="2" t="s">
        <v>24</v>
      </c>
      <c r="D12" s="2" t="s">
        <v>83</v>
      </c>
      <c r="E12" s="2" t="s">
        <v>72</v>
      </c>
      <c r="F12" s="2" t="s">
        <v>77</v>
      </c>
      <c r="G12" s="2" t="s">
        <v>84</v>
      </c>
      <c r="H12" s="2" t="s">
        <v>82</v>
      </c>
      <c r="I12" s="2" t="s">
        <v>64</v>
      </c>
      <c r="J12" s="2" t="s">
        <v>65</v>
      </c>
      <c r="K12" s="2" t="s">
        <v>66</v>
      </c>
    </row>
    <row r="13" ht="30" customHeight="1" x14ac:dyDescent="0.25"/>
    <row r="14" ht="30" customHeight="1" spans="1:11" x14ac:dyDescent="0.25">
      <c r="A14" s="2" t="s">
        <v>85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ht="30" customHeight="1" x14ac:dyDescent="0.25"/>
    <row r="16" ht="30" customHeight="1" spans="1:11" x14ac:dyDescent="0.25">
      <c r="A16" s="2" t="s">
        <v>46</v>
      </c>
      <c r="B16" s="2"/>
      <c r="C16" s="2"/>
      <c r="D16" s="2"/>
      <c r="E16" s="2"/>
      <c r="F16" s="2" t="s">
        <v>47</v>
      </c>
      <c r="G16" s="2"/>
      <c r="H16" s="2"/>
      <c r="I16" s="2"/>
      <c r="J16" s="2"/>
      <c r="K16" s="2"/>
    </row>
  </sheetData>
  <mergeCells count="7">
    <mergeCell ref="A2:K2"/>
    <mergeCell ref="A3:K3"/>
    <mergeCell ref="A4:K4"/>
    <mergeCell ref="A5:K5"/>
    <mergeCell ref="A14:K14"/>
    <mergeCell ref="A16:E16"/>
    <mergeCell ref="F16:K16"/>
  </mergeCells>
  <hyperlinks>
    <hyperlink ref="J7" r:id="rId1"/>
    <hyperlink ref="K7" r:id="rId2"/>
    <hyperlink ref="J8" r:id="rId3"/>
    <hyperlink ref="K8" r:id="rId4"/>
    <hyperlink ref="J9" r:id="rId5"/>
    <hyperlink ref="K9" r:id="rId6"/>
    <hyperlink ref="J10" r:id="rId7"/>
    <hyperlink ref="K10" r:id="rId8"/>
    <hyperlink ref="J11" r:id="rId9"/>
    <hyperlink ref="K11" r:id="rId10"/>
    <hyperlink ref="J12" r:id="rId11"/>
    <hyperlink ref="K12" r:id="rId12"/>
  </hyperlinks>
  <pageMargins left="0.25" right="0.25" top="0.35" bottom="0.35" header="0.2" footer="0.2"/>
  <pageSetup paperSize="8" orientation="landscape" fitToWidth="1" fitToHeight="0"/>
  <headerFooter>
    <oddFooter>&amp;LСметрикс&amp;CСтраница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9"/>
  <sheetViews>
    <sheetView workbookViewId="0" showGridLines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21" customWidth="1"/>
    <col min="2" max="2" width="68" customWidth="1"/>
    <col min="3" max="3" width="12" customWidth="1"/>
    <col min="4" max="7" width="15" customWidth="1"/>
    <col min="8" max="9" width="16" customWidth="1"/>
    <col min="10" max="10" width="17" customWidth="1"/>
    <col min="11" max="11" width="14" customWidth="1"/>
  </cols>
  <sheetData>
    <row r="2" ht="25" customHeight="1" spans="1:11" x14ac:dyDescent="0.25">
      <c r="A2" s="1" t="s">
        <v>86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 t="s">
        <v>87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25" customHeight="1" spans="1:11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ht="25" customHeight="1" spans="1:11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ht="38" customHeight="1" spans="1:11" x14ac:dyDescent="0.25">
      <c r="A6" s="3" t="s">
        <v>88</v>
      </c>
      <c r="B6" s="3" t="s">
        <v>89</v>
      </c>
      <c r="C6" s="3" t="s">
        <v>90</v>
      </c>
      <c r="D6" s="3" t="s">
        <v>91</v>
      </c>
      <c r="E6" s="3" t="s">
        <v>92</v>
      </c>
      <c r="F6" s="3" t="s">
        <v>93</v>
      </c>
      <c r="G6" s="3" t="s">
        <v>94</v>
      </c>
      <c r="H6" s="3" t="s">
        <v>95</v>
      </c>
      <c r="I6" s="3" t="s">
        <v>96</v>
      </c>
      <c r="J6" s="3" t="s">
        <v>97</v>
      </c>
      <c r="K6" s="3" t="s">
        <v>98</v>
      </c>
    </row>
    <row r="7" ht="50" customHeight="1" spans="1:10" x14ac:dyDescent="0.25">
      <c r="A7" s="2" t="s">
        <v>99</v>
      </c>
      <c r="B7" s="2" t="s">
        <v>100</v>
      </c>
      <c r="C7" s="2" t="s">
        <v>101</v>
      </c>
      <c r="D7" s="4">
        <v>0.05</v>
      </c>
      <c r="E7" s="4">
        <v>0.06</v>
      </c>
      <c r="F7" s="4" t="str">
        <f>IF('ВОР'!J7="","",'ВОР'!J7)</f>
        <v/>
      </c>
      <c r="G7" s="4" t="str">
        <f>IF('ВОР'!J8="","",'ВОР'!J8)</f>
        <v/>
      </c>
      <c r="H7" s="4" t="str">
        <f>IF(COUNT(F7)=0,"",D7*F7)</f>
        <v/>
      </c>
      <c r="I7" s="4" t="str">
        <f>IF(COUNT(G7)=0,"",E7*G7)</f>
        <v/>
      </c>
      <c r="J7" s="4" t="str">
        <f>IF(COUNT(H7:I7)=2,SUM(H7:I7),"")</f>
        <v/>
      </c>
    </row>
    <row r="8" ht="50" customHeight="1" spans="1:10" x14ac:dyDescent="0.25">
      <c r="A8" s="2" t="s">
        <v>102</v>
      </c>
      <c r="B8" s="2" t="s">
        <v>103</v>
      </c>
      <c r="C8" s="2" t="s">
        <v>101</v>
      </c>
      <c r="D8" s="4">
        <v>7.56</v>
      </c>
      <c r="E8" s="4">
        <v>12.29</v>
      </c>
      <c r="F8" s="4" t="str">
        <f>IF('ВОР'!J7="","",'ВОР'!J7)</f>
        <v/>
      </c>
      <c r="G8" s="4" t="str">
        <f>IF('ВОР'!J8="","",'ВОР'!J8)</f>
        <v/>
      </c>
      <c r="H8" s="4" t="str">
        <f>IF(COUNT(F8)=0,"",D8*F8)</f>
        <v/>
      </c>
      <c r="I8" s="4" t="str">
        <f>IF(COUNT(G8)=0,"",E8*G8)</f>
        <v/>
      </c>
      <c r="J8" s="4" t="str">
        <f>IF(COUNT(H8:I8)=2,SUM(H8:I8),"")</f>
        <v/>
      </c>
    </row>
    <row r="9" ht="50" customHeight="1" spans="1:10" x14ac:dyDescent="0.25">
      <c r="A9" s="2" t="s">
        <v>104</v>
      </c>
      <c r="B9" s="2" t="s">
        <v>105</v>
      </c>
      <c r="C9" s="2" t="s">
        <v>101</v>
      </c>
      <c r="D9" s="4">
        <v>7.56</v>
      </c>
      <c r="E9" s="4">
        <v>12.29</v>
      </c>
      <c r="F9" s="4" t="str">
        <f>IF('ВОР'!J7="","",'ВОР'!J7)</f>
        <v/>
      </c>
      <c r="G9" s="4" t="str">
        <f>IF('ВОР'!J8="","",'ВОР'!J8)</f>
        <v/>
      </c>
      <c r="H9" s="4" t="str">
        <f>IF(COUNT(F9)=0,"",D9*F9)</f>
        <v/>
      </c>
      <c r="I9" s="4" t="str">
        <f>IF(COUNT(G9)=0,"",E9*G9)</f>
        <v/>
      </c>
      <c r="J9" s="4" t="str">
        <f>IF(COUNT(H9:I9)=2,SUM(H9:I9),"")</f>
        <v/>
      </c>
    </row>
    <row r="10" ht="50" customHeight="1" spans="1:10" x14ac:dyDescent="0.25">
      <c r="A10" s="2" t="s">
        <v>106</v>
      </c>
      <c r="B10" s="2" t="s">
        <v>107</v>
      </c>
      <c r="C10" s="2" t="s">
        <v>108</v>
      </c>
      <c r="D10" s="4">
        <v>0.01</v>
      </c>
      <c r="E10" s="4">
        <v>0.02</v>
      </c>
      <c r="F10" s="4" t="str">
        <f>IF('ВОР'!J7="","",'ВОР'!J7)</f>
        <v/>
      </c>
      <c r="G10" s="4" t="str">
        <f>IF('ВОР'!J8="","",'ВОР'!J8)</f>
        <v/>
      </c>
      <c r="H10" s="4" t="str">
        <f>IF(COUNT(F10)=0,"",D10*F10)</f>
        <v/>
      </c>
      <c r="I10" s="4" t="str">
        <f>IF(COUNT(G10)=0,"",E10*G10)</f>
        <v/>
      </c>
      <c r="J10" s="4" t="str">
        <f>IF(COUNT(H10:I10)=2,SUM(H10:I10),"")</f>
        <v/>
      </c>
    </row>
    <row r="11" ht="50" customHeight="1" spans="1:10" x14ac:dyDescent="0.25">
      <c r="A11" s="2" t="s">
        <v>109</v>
      </c>
      <c r="B11" s="2" t="s">
        <v>110</v>
      </c>
      <c r="C11" s="2" t="s">
        <v>111</v>
      </c>
      <c r="D11" s="4">
        <v>0.68</v>
      </c>
      <c r="E11" s="4">
        <v>0.68</v>
      </c>
      <c r="F11" s="4" t="str">
        <f>IF('ВОР'!J7="","",'ВОР'!J7)</f>
        <v/>
      </c>
      <c r="G11" s="4" t="str">
        <f>IF('ВОР'!J8="","",'ВОР'!J8)</f>
        <v/>
      </c>
      <c r="H11" s="4" t="str">
        <f>IF(COUNT(F11)=0,"",D11*F11)</f>
        <v/>
      </c>
      <c r="I11" s="4" t="str">
        <f>IF(COUNT(G11)=0,"",E11*G11)</f>
        <v/>
      </c>
      <c r="J11" s="4" t="str">
        <f>IF(COUNT(H11:I11)=2,SUM(H11:I11),"")</f>
        <v/>
      </c>
    </row>
    <row r="12" ht="50" customHeight="1" spans="1:11" x14ac:dyDescent="0.25">
      <c r="A12" s="2" t="s">
        <v>112</v>
      </c>
      <c r="B12" s="2" t="s">
        <v>113</v>
      </c>
      <c r="C12" s="2" t="s">
        <v>114</v>
      </c>
      <c r="D12" s="4">
        <v>0.4</v>
      </c>
      <c r="E12" s="4">
        <v>0.4</v>
      </c>
      <c r="F12" s="4" t="str">
        <f>IF('ВОР'!J7="","",'ВОР'!J7)</f>
        <v/>
      </c>
      <c r="G12" s="4" t="str">
        <f>IF('ВОР'!J8="","",'ВОР'!J8)</f>
        <v/>
      </c>
      <c r="H12" s="4" t="str">
        <f>IF(COUNT(F12)=0,"",D12*F12)</f>
        <v/>
      </c>
      <c r="I12" s="4" t="str">
        <f>IF(COUNT(G12)=0,"",E12*G12)</f>
        <v/>
      </c>
      <c r="J12" s="4" t="str">
        <f>IF(COUNT(H12:I12)=2,SUM(H12:I12),"")</f>
        <v/>
      </c>
      <c r="K12" s="4" t="str">
        <f>IF(COUNT(J12)=0,"",J12*100)</f>
        <v/>
      </c>
    </row>
    <row r="13" ht="50" customHeight="1" spans="1:11" x14ac:dyDescent="0.25">
      <c r="A13" s="2" t="s">
        <v>115</v>
      </c>
      <c r="B13" s="2" t="s">
        <v>116</v>
      </c>
      <c r="C13" s="2" t="s">
        <v>114</v>
      </c>
      <c r="D13" s="4">
        <v>0.4</v>
      </c>
      <c r="E13" s="4">
        <v>0.4</v>
      </c>
      <c r="F13" s="4" t="str">
        <f>IF('ВОР'!J7="","",'ВОР'!J7)</f>
        <v/>
      </c>
      <c r="G13" s="4" t="str">
        <f>IF('ВОР'!J8="","",'ВОР'!J8)</f>
        <v/>
      </c>
      <c r="H13" s="4" t="str">
        <f>IF(COUNT(F13)=0,"",D13*F13)</f>
        <v/>
      </c>
      <c r="I13" s="4" t="str">
        <f>IF(COUNT(G13)=0,"",E13*G13)</f>
        <v/>
      </c>
      <c r="J13" s="4" t="str">
        <f>IF(COUNT(H13:I13)=2,SUM(H13:I13),"")</f>
        <v/>
      </c>
      <c r="K13" s="4" t="str">
        <f>IF(COUNT(J13)=0,"",J13*100)</f>
        <v/>
      </c>
    </row>
    <row r="14" ht="30" customHeight="1" x14ac:dyDescent="0.25"/>
    <row r="15" ht="28" customHeight="1" spans="1:10" s="6" customFormat="1" x14ac:dyDescent="0.25">
      <c r="A15" s="7" t="s">
        <v>117</v>
      </c>
      <c r="B15" s="7"/>
      <c r="C15" s="7"/>
      <c r="D15" s="7"/>
      <c r="E15" s="7"/>
      <c r="F15" s="7"/>
      <c r="G15" s="7"/>
      <c r="H15" s="7"/>
      <c r="I15" s="7"/>
      <c r="J15" s="8" t="str">
        <f>IF(COUNT(J7:J9)=3,SUM(J7:J9),"")</f>
        <v/>
      </c>
    </row>
    <row r="16" ht="30" customHeight="1" x14ac:dyDescent="0.25"/>
    <row r="17" ht="30" customHeight="1" spans="1:11" x14ac:dyDescent="0.25">
      <c r="A17" s="2" t="s">
        <v>118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ht="30" customHeight="1" x14ac:dyDescent="0.25"/>
    <row r="19" ht="30" customHeight="1" spans="1:11" x14ac:dyDescent="0.25">
      <c r="A19" s="2" t="s">
        <v>46</v>
      </c>
      <c r="B19" s="2"/>
      <c r="C19" s="2"/>
      <c r="D19" s="2"/>
      <c r="E19" s="2"/>
      <c r="F19" s="2" t="s">
        <v>47</v>
      </c>
      <c r="G19" s="2"/>
      <c r="H19" s="2"/>
      <c r="I19" s="2"/>
      <c r="J19" s="2"/>
      <c r="K19" s="2"/>
    </row>
  </sheetData>
  <mergeCells count="8">
    <mergeCell ref="A2:K2"/>
    <mergeCell ref="A3:K3"/>
    <mergeCell ref="A4:K4"/>
    <mergeCell ref="A5:K5"/>
    <mergeCell ref="A15:I15"/>
    <mergeCell ref="A17:K17"/>
    <mergeCell ref="A19:E19"/>
    <mergeCell ref="F19:K19"/>
  </mergeCells>
  <pageMargins left="0.25" right="0.25" top="0.35" bottom="0.35" header="0.2" footer="0.2"/>
  <pageSetup paperSize="8" orientation="landscape" fitToWidth="1" fitToHeight="0"/>
  <headerFooter>
    <oddFooter>&amp;LСметрикс&amp;CСтраница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Выбор норм</vt:lpstr>
      <vt:lpstr>Ресурсы камер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