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Источники" state="visible" r:id="rId7"/>
  </sheets>
  <definedNames>
    <definedName name="_xlnm.Print_Area" localSheetId="0">'ВОР'!$A1:$J12</definedName>
    <definedName name="_xlnm.Print_Titles" localSheetId="0">'ВОР'!$1:$6</definedName>
    <definedName name="_xlnm.Print_Area" localSheetId="1">'Выбор нормы'!$A1:$G8</definedName>
    <definedName name="_xlnm.Print_Titles" localSheetId="1">'Выбор нормы'!$1:$6</definedName>
    <definedName name="_xlnm.Print_Area" localSheetId="2">'Расчёт'!$A1:$H23</definedName>
    <definedName name="_xlnm.Print_Titles" localSheetId="2">'Расчёт'!$1:$6</definedName>
    <definedName name="_xlnm.Print_Area" localSheetId="3">'Источники'!$A1:$D12</definedName>
    <definedName name="_xlnm.Print_Titles" localSheetId="3">'Источники'!$1:$6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C3" authorId="0">
      <text>
        <r>
          <t>Заменить названием объекта.</t>
        </r>
      </text>
    </comment>
    <comment ref="C4" authorId="0">
      <text>
        <r>
          <t>Указать документ и версию ведомости.</t>
        </r>
      </text>
    </comment>
    <comment ref="I4" authorId="0">
      <text>
        <r>
          <t>Дата составления ВОР.</t>
        </r>
      </text>
    </comment>
    <comment ref="H7" authorId="0">
      <text>
        <r>
          <t>Условная длина из учебной ведомости. Заменить подтверждённым объёмом.</t>
        </r>
      </text>
    </comment>
    <comment ref="H8" authorId="0">
      <text>
        <r>
          <t>Условная длина из учебной ведомости. Заменить подтверждённым объёмом.</t>
        </r>
      </text>
    </comment>
    <comment ref="C11" authorId="0">
      <text>
        <r>
          <t>Указать ФИО и дату проверки.</t>
        </r>
      </text>
    </comment>
    <comment ref="C12" authorId="0">
      <text>
        <r>
          <t>Указать ФИО и дату проверки.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7" authorId="0">
      <text>
        <r>
          <t>ГЭСН ФСНБ-2022 11-01-040-01, измеритель 100 м.</t>
        </r>
      </text>
    </comment>
    <comment ref="E8" authorId="0">
      <text>
        <r>
          <t>ГЭСН ФСНБ-2022 15-07-021-01, измеритель 100 м.</t>
        </r>
      </text>
    </comment>
    <comment ref="F12" authorId="0">
      <text>
        <r>
          <t>ГЭСН ФСНБ-2022 11-01-040-01, ресурс 14.5.04.03-0104, расход на 100 м монтажа.</t>
        </r>
      </text>
    </comment>
    <comment ref="F13" authorId="0">
      <text>
        <r>
          <t>ГЭСН ФСНБ-2022 15-07-021-01, ресурс 14.1.05.01-1000, расход на 100 м монтажа.</t>
        </r>
      </text>
    </comment>
    <comment ref="F14" authorId="0">
      <text>
        <r>
          <t>ГЭСН ФСНБ-2022 15-07-021-01, ресурс 14.4.01.02-0012, расход на 100 м монтажа.</t>
        </r>
      </text>
    </comment>
    <comment ref="F15" authorId="0">
      <text>
        <r>
          <t>ГЭСН ФСНБ-2022 15-07-021-01, ресурс 2-100-02, расход на 100 м монтажа.</t>
        </r>
      </text>
    </comment>
    <comment ref="F16" authorId="0">
      <text>
        <r>
          <t>ГЭСН ФСНБ-2022 15-07-021-01, ресурс 2-100-03, расход на 100 м монтажа.</t>
        </r>
      </text>
    </comment>
    <comment ref="F17" authorId="0">
      <text>
        <r>
          <t>ГЭСН ФСНБ-2022 15-07-021-01, ресурс 2-100-04, расход на 100 м монтажа.</t>
        </r>
      </text>
    </comment>
    <comment ref="E22" authorId="0">
      <text>
        <r>
          <t>Не добавлять произвольный процент к длине монтажа.</t>
        </r>
      </text>
    </comment>
    <comment ref="E23" authorId="0">
      <text>
        <r>
          <t>Количество изделия проверяют отдельно.</t>
        </r>
      </text>
    </comment>
  </commentList>
</comments>
</file>

<file path=xl/sharedStrings.xml><?xml version="1.0" encoding="utf-8"?>
<sst xmlns="http://schemas.openxmlformats.org/spreadsheetml/2006/main" count="153" uniqueCount="112">
  <si>
    <t>Монтаж плинтуса: учебная ведомость</t>
  </si>
  <si>
    <t>Учебный пример, числа условные. Жёлтые ячейки заполняют по своему объекту; при смене материала или крепления пересматривают норму и ресурсы.</t>
  </si>
  <si>
    <t>Объект</t>
  </si>
  <si>
    <t>Учебный офисный этаж</t>
  </si>
  <si>
    <t>Основание ВОР</t>
  </si>
  <si>
    <t>Учебный пример</t>
  </si>
  <si>
    <t>Дата</t>
  </si>
  <si>
    <t>07.10.2026</t>
  </si>
  <si>
    <t>Редактируйте реквизиты и длины H7:H8. Значения и формулы на листе «Расчёт» связаны с длинами ВОР.</t>
  </si>
  <si>
    <t>№</t>
  </si>
  <si>
    <t>Помещение / участок</t>
  </si>
  <si>
    <t>Назначение</t>
  </si>
  <si>
    <t>Материал</t>
  </si>
  <si>
    <t>Крепление</t>
  </si>
  <si>
    <t>Размер детали</t>
  </si>
  <si>
    <t>Ед. изм.</t>
  </si>
  <si>
    <t>Длина</t>
  </si>
  <si>
    <t>Основание объёма</t>
  </si>
  <si>
    <t>Что уточнить</t>
  </si>
  <si>
    <t>Офисный этаж</t>
  </si>
  <si>
    <t>Напольный</t>
  </si>
  <si>
    <t>ПВХ</t>
  </si>
  <si>
    <t>Клей КН-2</t>
  </si>
  <si>
    <t>По проекту</t>
  </si>
  <si>
    <t>м</t>
  </si>
  <si>
    <t>Условная длина примера</t>
  </si>
  <si>
    <t>Профиль и расход изделия</t>
  </si>
  <si>
    <t>Потолочный</t>
  </si>
  <si>
    <t>Полистирол</t>
  </si>
  <si>
    <t>Наклеивание</t>
  </si>
  <si>
    <t>Итого длина двух монтажных работ, м</t>
  </si>
  <si>
    <t>Для подбора сохранять две строки</t>
  </si>
  <si>
    <t>Составил</t>
  </si>
  <si>
    <t/>
  </si>
  <si>
    <t>Проверил</t>
  </si>
  <si>
    <t>Соответствие ВОР и ГЭСН ФСНБ-2022</t>
  </si>
  <si>
    <t>Норму проверяет сметчик. Эти две строки относятся к указанным материалам и способам монтажа.</t>
  </si>
  <si>
    <t>Мраморный плинтус по ГЭСН 11-01-041-01 измеряется в м²; формулы длина / 100 к нему не относятся.</t>
  </si>
  <si>
    <t>База</t>
  </si>
  <si>
    <t>Шифр</t>
  </si>
  <si>
    <t>Наименование нормы</t>
  </si>
  <si>
    <t>Измеритель</t>
  </si>
  <si>
    <t>Соответствие технологии</t>
  </si>
  <si>
    <t>Включённые операции</t>
  </si>
  <si>
    <t>ГЭСН ФСНБ-2022</t>
  </si>
  <si>
    <t>11-01-040-01</t>
  </si>
  <si>
    <t>Устройство плинтусов поливинилхлоридных: на клее КН-2</t>
  </si>
  <si>
    <t>100 м</t>
  </si>
  <si>
    <t>ПВХ на клее КН-2</t>
  </si>
  <si>
    <t>Подготовка поверхности мест установки плинтусов. Нарезка плинтусов по размеру. Нанесение клеящего состава на поверхность стены и плинтусов. Установка плинтусов.</t>
  </si>
  <si>
    <t>Профиль изделия и порядок учёта по полной таблице и проекту</t>
  </si>
  <si>
    <t>15-07-021-01</t>
  </si>
  <si>
    <t>Установка декоративных карнизов из полистирола при внутренней отделке помещений</t>
  </si>
  <si>
    <t>Полистирольный карниз при внутренней отделке</t>
  </si>
  <si>
    <t>Разметка мест установки. Резка элементов карниза для угловых соединений и в некратных местах. Очистка и обеспыливание стены и потолка. Грунтовка поверхностей стены и потолка. Нанесение клея. Установка элементов карниза.</t>
  </si>
  <si>
    <t>Объёмы норм и нормативная потребность ресурсов</t>
  </si>
  <si>
    <t>Стоимость не заполняется. Количество самих изделий уточняют по полной таблице и проекту; расход материалов не заменяет длину монтажа.</t>
  </si>
  <si>
    <t>Длины связаны с ВОР. Формулы объёмов и ресурсов пересчитываются при изменении исходных длин.</t>
  </si>
  <si>
    <t>Работа</t>
  </si>
  <si>
    <t>ГЭСН</t>
  </si>
  <si>
    <t>Длина ВОР, м</t>
  </si>
  <si>
    <t>Делитель, м</t>
  </si>
  <si>
    <t>Объём нормы</t>
  </si>
  <si>
    <t>Примечание</t>
  </si>
  <si>
    <t>Напольный ПВХ</t>
  </si>
  <si>
    <t>Доля измерителя</t>
  </si>
  <si>
    <t>Потолочный карниз</t>
  </si>
  <si>
    <t>Код ресурса</t>
  </si>
  <si>
    <t>Ресурс</t>
  </si>
  <si>
    <t>Ед. ресурса</t>
  </si>
  <si>
    <t>Расход на 100 м</t>
  </si>
  <si>
    <t>Потребность</t>
  </si>
  <si>
    <t>14.5.04.03-0104</t>
  </si>
  <si>
    <t>Мастика клеящая каучуковая КН-2</t>
  </si>
  <si>
    <t>кг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</si>
  <si>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</si>
  <si>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</si>
  <si>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14.4.01.02-0012</t>
  </si>
  <si>
    <t>Грунтовка укрепляющая, глубокого проникновения, быстросохнущая, паропроницаемая</t>
  </si>
  <si>
    <t>2-100-02</t>
  </si>
  <si>
    <t>Рабочий 2 разряда</t>
  </si>
  <si>
    <t>чел.-ч</t>
  </si>
  <si>
    <t>2-100-03</t>
  </si>
  <si>
    <t>Рабочий 3 разряда</t>
  </si>
  <si>
    <t>2-100-04</t>
  </si>
  <si>
    <t>Рабочий 4 разряда</t>
  </si>
  <si>
    <t>Итого труд рабочих на монтаж полистирольного карниза, чел.-ч</t>
  </si>
  <si>
    <t>Труд карниза складывается из трёх разрядов; итог повторно с отдельными разрядами не суммируют.</t>
  </si>
  <si>
    <t>Потребность в материалах показана без округления до упаковок. Для закупки составляют отдельную ведомость.</t>
  </si>
  <si>
    <t>ПВХ-плинтус: расход изделия</t>
  </si>
  <si>
    <t>Уточнить по полной таблице и проекту</t>
  </si>
  <si>
    <t>Карниз: расход изделия</t>
  </si>
  <si>
    <t>Основания учебного расчёта</t>
  </si>
  <si>
    <t>Дата проверки: 07.10.2026. Файл является учебным рабочим листом, не утверждённой формой сметы.</t>
  </si>
  <si>
    <t>Документ / данные</t>
  </si>
  <si>
    <t>Что подтверждает</t>
  </si>
  <si>
    <t>Ссылка / реквизиты</t>
  </si>
  <si>
    <t>КН-2: 5,15 кг на 100 м; измеритель 100 м; подготовка, нарезка, нанесение состава и установка.</t>
  </si>
  <si>
    <t>11-01-040-01, ресурс 14.5.04.03-0104</t>
  </si>
  <si>
    <t>Карниз: клей 8,9 кг, грунтовка 0,85 кг; труд по разрядам 11,48 + 0,71 + 11,43 чел.-ч на 100 м.</t>
  </si>
  <si>
    <t>15-07-021-01, ресурсы 14.1.05.01-1000, 14.4.01.02-0012, 2-100-02, 2-100-03, 2-100-04</t>
  </si>
  <si>
    <t>Учебная ВОР</t>
  </si>
  <si>
    <t>Условные длины: ПВХ на КН-2 86,4 м; потолочный карниз 28,4 м.</t>
  </si>
  <si>
    <t>Заменить объёмами своего объекта и указать основание.</t>
  </si>
  <si>
    <t>Минстрой России</t>
  </si>
  <si>
    <t>Приказ от 30.12.2021 № 1046/пр об утверждении сметных нормативов.</t>
  </si>
  <si>
    <t>https://minstroyrf.gov.ru/trades/tsenoobrazovanie/</t>
  </si>
  <si>
    <t>Главгосэкспертиза России</t>
  </si>
  <si>
    <t>Сообщение об актуализации норм, составов работ и ресурсов в 17-м пакете изменений.</t>
  </si>
  <si>
    <t>https://edu.gge.ru/news/3-186-novykh-i-aktualizirovannykh-smetnykh-norm/</t>
  </si>
  <si>
    <t>18-й пакет утверждён приказом от 15.05.2026 № 301/пр, действует с 25.05.2026.</t>
  </si>
  <si>
    <t>https://edu.gge.ru/news/ocherednye-dopolneniya-i-izmeneniya-k-fsnb-2022/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</si>
</sst>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##"/>
  </numFmts>
  <fonts count="5" x14ac:knownFonts="1">
    <font>
      <color theme="1"/>
      <family val="2"/>
      <scheme val="minor"/>
      <sz val="11"/>
      <name val="Calibri"/>
    </font>
    <font>
      <b/>
      <color rgb="FF563D2E"/>
      <sz val="16"/>
      <name val="Arial"/>
    </font>
    <font>
      <color rgb="FF252525"/>
      <sz val="10"/>
      <name val="Arial"/>
    </font>
    <font>
      <color rgb="FF174A8B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D2"/>
      </patternFill>
    </fill>
    <fill>
      <patternFill patternType="solid">
        <fgColor rgb="FF563D2E"/>
      </patternFill>
    </fill>
  </fills>
  <borders count="2">
    <border>
      <left/>
      <right/>
      <top/>
      <bottom/>
      <diagonal/>
    </border>
    <border>
      <left/>
      <right/>
      <top/>
      <bottom style="thin">
        <color rgb="FFE1DC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1" customWidth="1"/>
    <col min="3" max="4" width="17" customWidth="1"/>
    <col min="5" max="5" width="22" customWidth="1"/>
    <col min="6" max="6" width="16" customWidth="1"/>
    <col min="8" max="8" width="14" customWidth="1"/>
    <col min="9" max="9" width="26" customWidth="1"/>
    <col min="10" max="10" width="31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2</v>
      </c>
      <c r="B3" s="2"/>
      <c r="C3" s="3" t="s">
        <v>3</v>
      </c>
      <c r="D3" s="3"/>
      <c r="E3" s="3"/>
      <c r="F3" s="3"/>
      <c r="G3" s="3"/>
      <c r="H3" s="3"/>
      <c r="I3" s="3"/>
      <c r="J3" s="3"/>
    </row>
    <row r="4" spans="1:10" x14ac:dyDescent="0.25">
      <c r="A4" s="2" t="s">
        <v>4</v>
      </c>
      <c r="B4" s="2"/>
      <c r="C4" s="3" t="s">
        <v>5</v>
      </c>
      <c r="D4" s="3"/>
      <c r="E4" s="3"/>
      <c r="F4" s="3"/>
      <c r="G4" s="3"/>
      <c r="H4" s="2" t="s">
        <v>6</v>
      </c>
      <c r="I4" s="3" t="s">
        <v>7</v>
      </c>
      <c r="J4" s="3"/>
    </row>
    <row r="5" spans="1:10" x14ac:dyDescent="0.25">
      <c r="A5" s="2" t="s">
        <v>8</v>
      </c>
      <c r="B5" s="2"/>
      <c r="C5" s="2"/>
      <c r="D5" s="2"/>
      <c r="E5" s="2"/>
      <c r="F5" s="2"/>
      <c r="G5" s="2"/>
      <c r="H5" s="2"/>
      <c r="I5" s="2"/>
      <c r="J5" s="2"/>
    </row>
    <row r="6" ht="35" customHeight="1" spans="1:10" x14ac:dyDescent="0.25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</row>
    <row r="7" ht="55" customHeight="1" spans="1:10" x14ac:dyDescent="0.25">
      <c r="A7" s="5">
        <v>1</v>
      </c>
      <c r="B7" s="6" t="s">
        <v>19</v>
      </c>
      <c r="C7" s="6" t="s">
        <v>20</v>
      </c>
      <c r="D7" s="6" t="s">
        <v>21</v>
      </c>
      <c r="E7" s="6" t="s">
        <v>22</v>
      </c>
      <c r="F7" s="6" t="s">
        <v>23</v>
      </c>
      <c r="G7" s="6" t="s">
        <v>24</v>
      </c>
      <c r="H7" s="7">
        <v>86.4</v>
      </c>
      <c r="I7" s="6" t="s">
        <v>25</v>
      </c>
      <c r="J7" s="6" t="s">
        <v>26</v>
      </c>
    </row>
    <row r="8" ht="55" customHeight="1" spans="1:10" x14ac:dyDescent="0.25">
      <c r="A8" s="5">
        <v>2</v>
      </c>
      <c r="B8" s="6" t="s">
        <v>19</v>
      </c>
      <c r="C8" s="6" t="s">
        <v>27</v>
      </c>
      <c r="D8" s="6" t="s">
        <v>28</v>
      </c>
      <c r="E8" s="6" t="s">
        <v>29</v>
      </c>
      <c r="F8" s="6" t="s">
        <v>23</v>
      </c>
      <c r="G8" s="6" t="s">
        <v>24</v>
      </c>
      <c r="H8" s="7">
        <v>28.4</v>
      </c>
      <c r="I8" s="6" t="s">
        <v>25</v>
      </c>
      <c r="J8" s="6" t="s">
        <v>26</v>
      </c>
    </row>
    <row r="9" spans="1:10" x14ac:dyDescent="0.25">
      <c r="A9" s="6" t="s">
        <v>30</v>
      </c>
      <c r="B9" s="6"/>
      <c r="C9" s="6"/>
      <c r="D9" s="6"/>
      <c r="E9" s="6"/>
      <c r="F9" s="6"/>
      <c r="G9" s="6"/>
      <c r="H9" s="5">
        <f>SUM(H7:H8)</f>
        <v>114.8</v>
      </c>
      <c r="I9" s="6" t="s">
        <v>31</v>
      </c>
      <c r="J9" s="6"/>
    </row>
    <row r="11" spans="1:10" x14ac:dyDescent="0.25">
      <c r="A11" s="6" t="s">
        <v>32</v>
      </c>
      <c r="B11" s="6"/>
      <c r="C11" s="8" t="s">
        <v>33</v>
      </c>
      <c r="D11" s="8"/>
      <c r="E11" s="8"/>
      <c r="F11" s="8"/>
      <c r="G11" s="8"/>
      <c r="H11" s="8"/>
      <c r="I11" s="8"/>
      <c r="J11" s="8"/>
    </row>
    <row r="12" spans="1:10" x14ac:dyDescent="0.25">
      <c r="A12" s="6" t="s">
        <v>34</v>
      </c>
      <c r="B12" s="6"/>
      <c r="C12" s="8" t="s">
        <v>33</v>
      </c>
      <c r="D12" s="8"/>
      <c r="E12" s="8"/>
      <c r="F12" s="8"/>
      <c r="G12" s="8"/>
      <c r="H12" s="8"/>
      <c r="I12" s="8"/>
      <c r="J12" s="8"/>
    </row>
  </sheetData>
  <mergeCells count="14">
    <mergeCell ref="A1:J1"/>
    <mergeCell ref="A2:J2"/>
    <mergeCell ref="A3:B3"/>
    <mergeCell ref="C3:J3"/>
    <mergeCell ref="A4:B4"/>
    <mergeCell ref="C4:G4"/>
    <mergeCell ref="I4:J4"/>
    <mergeCell ref="A5:J5"/>
    <mergeCell ref="A9:G9"/>
    <mergeCell ref="I9:J9"/>
    <mergeCell ref="A11:B11"/>
    <mergeCell ref="C11:J11"/>
    <mergeCell ref="A12:B12"/>
    <mergeCell ref="C12:J12"/>
  </mergeCells>
  <pageMargins left="0.25" right="0.25" top="0.4" bottom="0.4" header="0.15" footer="0.15"/>
  <pageSetup paperSize="8" orientation="landscape" horizontalDpi="4294967295" verticalDpi="4294967295" scale="100" fitToWidth="1" fitToHeight="1"/>
  <headerFooter>
    <oddFooter>Сметрикс | Учебный рабочий лист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66" customWidth="1"/>
    <col min="4" max="4" width="14" customWidth="1"/>
    <col min="5" max="5" width="31" customWidth="1"/>
    <col min="6" max="6" width="51" customWidth="1"/>
    <col min="7" max="7" width="40" customWidth="1"/>
  </cols>
  <sheetData>
    <row r="1" ht="28" customHeight="1" spans="1:7" x14ac:dyDescent="0.25">
      <c r="A1" s="1" t="s">
        <v>35</v>
      </c>
      <c r="B1" s="1"/>
      <c r="C1" s="1"/>
      <c r="D1" s="1"/>
      <c r="E1" s="1"/>
      <c r="F1" s="1"/>
      <c r="G1" s="1"/>
    </row>
    <row r="2" ht="36" customHeight="1" spans="1:7" x14ac:dyDescent="0.25">
      <c r="A2" s="2" t="s">
        <v>36</v>
      </c>
      <c r="B2" s="2"/>
      <c r="C2" s="2"/>
      <c r="D2" s="2"/>
      <c r="E2" s="2"/>
      <c r="F2" s="2"/>
      <c r="G2" s="2"/>
    </row>
    <row r="4" spans="1:7" x14ac:dyDescent="0.25">
      <c r="A4" s="2" t="s">
        <v>37</v>
      </c>
      <c r="B4" s="2"/>
      <c r="C4" s="2"/>
      <c r="D4" s="2"/>
      <c r="E4" s="2"/>
      <c r="F4" s="2"/>
      <c r="G4" s="2"/>
    </row>
    <row r="6" ht="35" customHeight="1" spans="1:7" x14ac:dyDescent="0.25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18</v>
      </c>
    </row>
    <row r="7" ht="90" customHeight="1" spans="1:7" x14ac:dyDescent="0.25">
      <c r="A7" s="6" t="s">
        <v>44</v>
      </c>
      <c r="B7" s="6" t="s">
        <v>45</v>
      </c>
      <c r="C7" s="6" t="s">
        <v>46</v>
      </c>
      <c r="D7" s="6" t="s">
        <v>47</v>
      </c>
      <c r="E7" s="6" t="s">
        <v>48</v>
      </c>
      <c r="F7" s="6" t="s">
        <v>49</v>
      </c>
      <c r="G7" s="6" t="s">
        <v>50</v>
      </c>
    </row>
    <row r="8" ht="90" customHeight="1" spans="1:7" x14ac:dyDescent="0.25">
      <c r="A8" s="6" t="s">
        <v>44</v>
      </c>
      <c r="B8" s="6" t="s">
        <v>51</v>
      </c>
      <c r="C8" s="6" t="s">
        <v>52</v>
      </c>
      <c r="D8" s="6" t="s">
        <v>47</v>
      </c>
      <c r="E8" s="6" t="s">
        <v>53</v>
      </c>
      <c r="F8" s="6" t="s">
        <v>54</v>
      </c>
      <c r="G8" s="6" t="s">
        <v>50</v>
      </c>
    </row>
  </sheetData>
  <mergeCells count="3">
    <mergeCell ref="A1:G1"/>
    <mergeCell ref="A2:G2"/>
    <mergeCell ref="A4:G4"/>
  </mergeCells>
  <pageMargins left="0.25" right="0.25" top="0.4" bottom="0.4" header="0.15" footer="0.15"/>
  <pageSetup paperSize="8" orientation="landscape" horizontalDpi="4294967295" verticalDpi="4294967295" scale="100" fitToWidth="1" fitToHeight="1"/>
  <headerFooter>
    <oddFooter>Сметрикс | Учебный рабочий лист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1" customWidth="1"/>
    <col min="3" max="3" width="24" customWidth="1"/>
    <col min="4" max="4" width="54" customWidth="1"/>
    <col min="5" max="5" width="17" customWidth="1"/>
    <col min="6" max="6" width="19" customWidth="1"/>
    <col min="7" max="7" width="20" customWidth="1"/>
    <col min="8" max="8" width="23" customWidth="1"/>
  </cols>
  <sheetData>
    <row r="1" ht="28" customHeight="1" spans="1:8" x14ac:dyDescent="0.25">
      <c r="A1" s="1" t="s">
        <v>55</v>
      </c>
      <c r="B1" s="1"/>
      <c r="C1" s="1"/>
      <c r="D1" s="1"/>
      <c r="E1" s="1"/>
      <c r="F1" s="1"/>
      <c r="G1" s="1"/>
      <c r="H1" s="1"/>
    </row>
    <row r="2" ht="36" customHeight="1" spans="1:8" x14ac:dyDescent="0.25">
      <c r="A2" s="2" t="s">
        <v>56</v>
      </c>
      <c r="B2" s="2"/>
      <c r="C2" s="2"/>
      <c r="D2" s="2"/>
      <c r="E2" s="2"/>
      <c r="F2" s="2"/>
      <c r="G2" s="2"/>
      <c r="H2" s="2"/>
    </row>
    <row r="4" spans="1:8" x14ac:dyDescent="0.25">
      <c r="A4" s="2" t="s">
        <v>57</v>
      </c>
      <c r="B4" s="2"/>
      <c r="C4" s="2"/>
      <c r="D4" s="2"/>
      <c r="E4" s="2"/>
      <c r="F4" s="2"/>
      <c r="G4" s="2"/>
      <c r="H4" s="2"/>
    </row>
    <row r="6" ht="35" customHeight="1" spans="1:8" x14ac:dyDescent="0.25">
      <c r="A6" s="4" t="s">
        <v>9</v>
      </c>
      <c r="B6" s="4" t="s">
        <v>58</v>
      </c>
      <c r="C6" s="4" t="s">
        <v>59</v>
      </c>
      <c r="D6" s="4" t="s">
        <v>60</v>
      </c>
      <c r="E6" s="4" t="s">
        <v>61</v>
      </c>
      <c r="F6" s="4" t="s">
        <v>62</v>
      </c>
      <c r="G6" s="4" t="s">
        <v>41</v>
      </c>
      <c r="H6" s="4" t="s">
        <v>63</v>
      </c>
    </row>
    <row r="7" ht="38" customHeight="1" spans="1:8" x14ac:dyDescent="0.25">
      <c r="A7" s="5">
        <v>1</v>
      </c>
      <c r="B7" s="6" t="s">
        <v>64</v>
      </c>
      <c r="C7" s="6" t="s">
        <v>45</v>
      </c>
      <c r="D7" s="5">
        <f>'ВОР'!H7</f>
        <v>86.4</v>
      </c>
      <c r="E7" s="5">
        <v>100</v>
      </c>
      <c r="F7" s="5">
        <f>D7/E7</f>
        <v>0.8640000000000001</v>
      </c>
      <c r="G7" s="6" t="s">
        <v>47</v>
      </c>
      <c r="H7" s="6" t="s">
        <v>65</v>
      </c>
    </row>
    <row r="8" ht="38" customHeight="1" spans="1:8" x14ac:dyDescent="0.25">
      <c r="A8" s="5">
        <v>2</v>
      </c>
      <c r="B8" s="6" t="s">
        <v>66</v>
      </c>
      <c r="C8" s="6" t="s">
        <v>51</v>
      </c>
      <c r="D8" s="5">
        <f>'ВОР'!H8</f>
        <v>28.4</v>
      </c>
      <c r="E8" s="5">
        <v>100</v>
      </c>
      <c r="F8" s="5">
        <f>D8/E8</f>
        <v>0.284</v>
      </c>
      <c r="G8" s="6" t="s">
        <v>47</v>
      </c>
      <c r="H8" s="6" t="s">
        <v>65</v>
      </c>
    </row>
    <row r="11" ht="35" customHeight="1" spans="1:8" x14ac:dyDescent="0.25">
      <c r="A11" s="4" t="s">
        <v>9</v>
      </c>
      <c r="B11" s="4" t="s">
        <v>59</v>
      </c>
      <c r="C11" s="4" t="s">
        <v>67</v>
      </c>
      <c r="D11" s="4" t="s">
        <v>68</v>
      </c>
      <c r="E11" s="4" t="s">
        <v>69</v>
      </c>
      <c r="F11" s="4" t="s">
        <v>70</v>
      </c>
      <c r="G11" s="4" t="s">
        <v>62</v>
      </c>
      <c r="H11" s="4" t="s">
        <v>71</v>
      </c>
    </row>
    <row r="12" ht="72" customHeight="1" spans="1:8" x14ac:dyDescent="0.25">
      <c r="A12" s="5">
        <v>1</v>
      </c>
      <c r="B12" s="6" t="s">
        <v>45</v>
      </c>
      <c r="C12" s="6" t="s">
        <v>72</v>
      </c>
      <c r="D12" s="6" t="s">
        <v>73</v>
      </c>
      <c r="E12" s="6" t="s">
        <v>74</v>
      </c>
      <c r="F12" s="5">
        <v>5.15</v>
      </c>
      <c r="G12" s="5">
        <f>$F$7</f>
        <v>0.864</v>
      </c>
      <c r="H12" s="5">
        <f>F12*G12</f>
        <v>4.4496</v>
      </c>
    </row>
    <row r="13" ht="72" customHeight="1" spans="1:8" x14ac:dyDescent="0.25">
      <c r="A13" s="5">
        <v>2</v>
      </c>
      <c r="B13" s="6" t="s">
        <v>51</v>
      </c>
      <c r="C13" s="6" t="s">
        <v>75</v>
      </c>
      <c r="D13" s="6" t="s">
        <v>76</v>
      </c>
      <c r="E13" s="6" t="s">
        <v>74</v>
      </c>
      <c r="F13" s="5">
        <v>8.9</v>
      </c>
      <c r="G13" s="5">
        <f>$F$8</f>
        <v>0.284</v>
      </c>
      <c r="H13" s="5">
        <f>F13*G13</f>
        <v>2.5276</v>
      </c>
    </row>
    <row r="14" ht="72" customHeight="1" spans="1:8" x14ac:dyDescent="0.25">
      <c r="A14" s="5">
        <v>3</v>
      </c>
      <c r="B14" s="6" t="s">
        <v>51</v>
      </c>
      <c r="C14" s="6" t="s">
        <v>77</v>
      </c>
      <c r="D14" s="6" t="s">
        <v>78</v>
      </c>
      <c r="E14" s="6" t="s">
        <v>74</v>
      </c>
      <c r="F14" s="5">
        <v>0.85</v>
      </c>
      <c r="G14" s="5">
        <f>$F$8</f>
        <v>0.284</v>
      </c>
      <c r="H14" s="5">
        <f>F14*G14</f>
        <v>0.24139999999999998</v>
      </c>
    </row>
    <row r="15" ht="72" customHeight="1" spans="1:8" x14ac:dyDescent="0.25">
      <c r="A15" s="5">
        <v>4</v>
      </c>
      <c r="B15" s="6" t="s">
        <v>51</v>
      </c>
      <c r="C15" s="6" t="s">
        <v>79</v>
      </c>
      <c r="D15" s="6" t="s">
        <v>80</v>
      </c>
      <c r="E15" s="6" t="s">
        <v>81</v>
      </c>
      <c r="F15" s="5">
        <v>11.48</v>
      </c>
      <c r="G15" s="5">
        <f>$F$8</f>
        <v>0.284</v>
      </c>
      <c r="H15" s="5">
        <f>F15*G15</f>
        <v>3.2603199999999997</v>
      </c>
    </row>
    <row r="16" ht="72" customHeight="1" spans="1:8" x14ac:dyDescent="0.25">
      <c r="A16" s="5">
        <v>5</v>
      </c>
      <c r="B16" s="6" t="s">
        <v>51</v>
      </c>
      <c r="C16" s="6" t="s">
        <v>82</v>
      </c>
      <c r="D16" s="6" t="s">
        <v>83</v>
      </c>
      <c r="E16" s="6" t="s">
        <v>81</v>
      </c>
      <c r="F16" s="5">
        <v>0.71</v>
      </c>
      <c r="G16" s="5">
        <f>$F$8</f>
        <v>0.284</v>
      </c>
      <c r="H16" s="5">
        <f>F16*G16</f>
        <v>0.20163999999999996</v>
      </c>
    </row>
    <row r="17" ht="72" customHeight="1" spans="1:8" x14ac:dyDescent="0.25">
      <c r="A17" s="5">
        <v>6</v>
      </c>
      <c r="B17" s="6" t="s">
        <v>51</v>
      </c>
      <c r="C17" s="6" t="s">
        <v>84</v>
      </c>
      <c r="D17" s="6" t="s">
        <v>85</v>
      </c>
      <c r="E17" s="6" t="s">
        <v>81</v>
      </c>
      <c r="F17" s="5">
        <v>11.43</v>
      </c>
      <c r="G17" s="5">
        <f>$F$8</f>
        <v>0.284</v>
      </c>
      <c r="H17" s="5">
        <f>F17*G17</f>
        <v>3.2461199999999995</v>
      </c>
    </row>
    <row r="18" spans="1:8" x14ac:dyDescent="0.25">
      <c r="A18" s="6" t="s">
        <v>86</v>
      </c>
      <c r="B18" s="6"/>
      <c r="C18" s="6"/>
      <c r="D18" s="6"/>
      <c r="E18" s="6"/>
      <c r="F18" s="6"/>
      <c r="G18" s="6"/>
      <c r="H18" s="5">
        <f>SUM(H15:H17)</f>
        <v>6.70808</v>
      </c>
    </row>
    <row r="20" spans="1:8" x14ac:dyDescent="0.25">
      <c r="A20" s="6" t="s">
        <v>87</v>
      </c>
      <c r="B20" s="6"/>
      <c r="C20" s="6"/>
      <c r="D20" s="6"/>
      <c r="E20" s="6"/>
      <c r="F20" s="6"/>
      <c r="G20" s="6"/>
      <c r="H20" s="6"/>
    </row>
    <row r="21" spans="1:8" x14ac:dyDescent="0.25">
      <c r="A21" s="6" t="s">
        <v>88</v>
      </c>
      <c r="B21" s="6"/>
      <c r="C21" s="6"/>
      <c r="D21" s="6"/>
      <c r="E21" s="6"/>
      <c r="F21" s="6"/>
      <c r="G21" s="6"/>
      <c r="H21" s="6"/>
    </row>
    <row r="22" spans="1:8" x14ac:dyDescent="0.25">
      <c r="A22" s="6" t="s">
        <v>89</v>
      </c>
      <c r="B22" s="6"/>
      <c r="C22" s="6"/>
      <c r="D22" s="6"/>
      <c r="E22" s="8" t="s">
        <v>90</v>
      </c>
      <c r="F22" s="8"/>
      <c r="G22" s="8"/>
      <c r="H22" s="8"/>
    </row>
    <row r="23" spans="1:8" x14ac:dyDescent="0.25">
      <c r="A23" s="6" t="s">
        <v>91</v>
      </c>
      <c r="B23" s="6"/>
      <c r="C23" s="6"/>
      <c r="D23" s="6"/>
      <c r="E23" s="8" t="s">
        <v>90</v>
      </c>
      <c r="F23" s="8"/>
      <c r="G23" s="8"/>
      <c r="H23" s="8"/>
    </row>
  </sheetData>
  <mergeCells count="10">
    <mergeCell ref="A1:H1"/>
    <mergeCell ref="A2:H2"/>
    <mergeCell ref="A4:H4"/>
    <mergeCell ref="A18:G18"/>
    <mergeCell ref="A20:H20"/>
    <mergeCell ref="A21:H21"/>
    <mergeCell ref="A22:D22"/>
    <mergeCell ref="E22:H22"/>
    <mergeCell ref="A23:D23"/>
    <mergeCell ref="E23:H23"/>
  </mergeCells>
  <pageMargins left="0.25" right="0.25" top="0.4" bottom="0.4" header="0.15" footer="0.15"/>
  <pageSetup paperSize="8" orientation="landscape" horizontalDpi="4294967295" verticalDpi="4294967295" scale="100" fitToWidth="1" fitToHeight="1"/>
  <headerFooter>
    <oddFooter>Сметрикс | Учебный рабочий лист | 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68" customWidth="1"/>
    <col min="3" max="3" width="72" customWidth="1"/>
    <col min="4" max="4" width="18" customWidth="1"/>
  </cols>
  <sheetData>
    <row r="1" ht="28" customHeight="1" spans="1:4" x14ac:dyDescent="0.25">
      <c r="A1" s="1" t="s">
        <v>92</v>
      </c>
      <c r="B1" s="1"/>
      <c r="C1" s="1"/>
      <c r="D1" s="1"/>
    </row>
    <row r="2" ht="36" customHeight="1" spans="1:4" x14ac:dyDescent="0.25">
      <c r="A2" s="2" t="s">
        <v>93</v>
      </c>
      <c r="B2" s="2"/>
      <c r="C2" s="2"/>
      <c r="D2" s="2"/>
    </row>
    <row r="6" ht="35" customHeight="1" spans="1:4" x14ac:dyDescent="0.25">
      <c r="A6" s="4" t="s">
        <v>94</v>
      </c>
      <c r="B6" s="4" t="s">
        <v>95</v>
      </c>
      <c r="C6" s="4" t="s">
        <v>96</v>
      </c>
      <c r="D6" s="4" t="s">
        <v>6</v>
      </c>
    </row>
    <row r="7" ht="66" customHeight="1" spans="1:4" x14ac:dyDescent="0.25">
      <c r="A7" s="6" t="s">
        <v>44</v>
      </c>
      <c r="B7" s="6" t="s">
        <v>97</v>
      </c>
      <c r="C7" s="6" t="s">
        <v>98</v>
      </c>
      <c r="D7" s="6" t="s">
        <v>7</v>
      </c>
    </row>
    <row r="8" ht="66" customHeight="1" spans="1:4" x14ac:dyDescent="0.25">
      <c r="A8" s="6" t="s">
        <v>44</v>
      </c>
      <c r="B8" s="6" t="s">
        <v>99</v>
      </c>
      <c r="C8" s="6" t="s">
        <v>100</v>
      </c>
      <c r="D8" s="6" t="s">
        <v>7</v>
      </c>
    </row>
    <row r="9" ht="66" customHeight="1" spans="1:4" x14ac:dyDescent="0.25">
      <c r="A9" s="6" t="s">
        <v>101</v>
      </c>
      <c r="B9" s="6" t="s">
        <v>102</v>
      </c>
      <c r="C9" s="6" t="s">
        <v>103</v>
      </c>
      <c r="D9" s="6" t="s">
        <v>7</v>
      </c>
    </row>
    <row r="10" ht="66" customHeight="1" spans="1:4" x14ac:dyDescent="0.25">
      <c r="A10" s="6" t="s">
        <v>104</v>
      </c>
      <c r="B10" s="6" t="s">
        <v>105</v>
      </c>
      <c r="C10" s="6" t="s">
        <v>106</v>
      </c>
      <c r="D10" s="6" t="s">
        <v>7</v>
      </c>
    </row>
    <row r="11" ht="66" customHeight="1" spans="1:4" x14ac:dyDescent="0.25">
      <c r="A11" s="6" t="s">
        <v>107</v>
      </c>
      <c r="B11" s="6" t="s">
        <v>108</v>
      </c>
      <c r="C11" s="6" t="s">
        <v>109</v>
      </c>
      <c r="D11" s="6" t="s">
        <v>7</v>
      </c>
    </row>
    <row r="12" ht="66" customHeight="1" spans="1:4" x14ac:dyDescent="0.25">
      <c r="A12" s="6" t="s">
        <v>107</v>
      </c>
      <c r="B12" s="6" t="s">
        <v>110</v>
      </c>
      <c r="C12" s="6" t="s">
        <v>111</v>
      </c>
      <c r="D12" s="6" t="s">
        <v>7</v>
      </c>
    </row>
  </sheetData>
  <mergeCells count="2">
    <mergeCell ref="A1:D1"/>
    <mergeCell ref="A2:D2"/>
  </mergeCells>
  <pageMargins left="0.25" right="0.25" top="0.4" bottom="0.4" header="0.15" footer="0.15"/>
  <pageSetup paperSize="8" orientation="landscape" horizontalDpi="4294967295" verticalDpi="4294967295" scale="100" fitToWidth="1" fitToHeight="1"/>
  <headerFooter>
    <oddFooter>Сметрикс | Учебный рабочий лист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