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вод" state="visible" r:id="rId4"/>
    <sheet sheetId="2" name="Расчёт" state="visible" r:id="rId5"/>
    <sheet sheetId="3" name="Проверка" state="visible" r:id="rId6"/>
  </sheets>
  <definedNames>
    <definedName name="_xlnm.Print_Area" localSheetId="0">'Ввод'!$A1:$P25</definedName>
    <definedName name="_xlnm.Print_Titles" localSheetId="0">'Ввод'!$1:$9</definedName>
    <definedName name="_xlnm.Print_Area" localSheetId="1">'Расчёт'!$A1:$R25</definedName>
    <definedName name="_xlnm.Print_Titles" localSheetId="1">'Расчёт'!$1:$9</definedName>
    <definedName name="_xlnm.Print_Area" localSheetId="2">'Проверка'!$A1:$H25</definedName>
    <definedName name="_xlnm.Print_Titles" localSheetId="2">'Проверка'!$1:$9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G10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1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2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3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4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5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6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7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8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  <comment ref="G19" authorId="0">
      <text>
        <r>
          <t>Для реальной ВОР укажите паспортную массу конкретного артикула и источник в графе К. Числа образца учебные.</t>
        </r>
      </text>
    </comment>
  </commentList>
</comments>
</file>

<file path=xl/sharedStrings.xml><?xml version="1.0" encoding="utf-8"?>
<sst xmlns="http://schemas.openxmlformats.org/spreadsheetml/2006/main" count="81" uniqueCount="57">
  <si>
    <t>Перевод объёмов трассы: шаблон ВОР</t>
  </si>
  <si>
    <t>Объект</t>
  </si>
  <si>
    <t>Раздел проекта</t>
  </si>
  <si>
    <t>Лист спецификации</t>
  </si>
  <si>
    <t>Редакция базы</t>
  </si>
  <si>
    <t>Укажите редакцию базы для сметы</t>
  </si>
  <si>
    <t>Дата проверки</t>
  </si>
  <si>
    <t>Редактируйте синие поля листа «Ввод». Чёрные и зелёные поля содержат формулы. Пустое поле не заменяет нулевое значение.</t>
  </si>
  <si>
    <t>Участок</t>
  </si>
  <si>
    <t>Вид позиции</t>
  </si>
  <si>
    <t>Изделие / артикул</t>
  </si>
  <si>
    <t>Ширина, мм</t>
  </si>
  <si>
    <t>Длина секции, м</t>
  </si>
  <si>
    <t>Единица паспортной массы</t>
  </si>
  <si>
    <t>Паспортная масса, кг</t>
  </si>
  <si>
    <t>Длина трассы, м</t>
  </si>
  <si>
    <t>Количество, шт.</t>
  </si>
  <si>
    <t>Измеритель нормы</t>
  </si>
  <si>
    <t>Документ-источник массы и объёма</t>
  </si>
  <si>
    <t>Состав учтённых материалов</t>
  </si>
  <si>
    <t>Решение сметчика</t>
  </si>
  <si>
    <t>Конструкция и способ монтажа</t>
  </si>
  <si>
    <t>Характеристики кабеля</t>
  </si>
  <si>
    <t>Шифр, подтверждённый сметчиком</t>
  </si>
  <si>
    <t>Лоток</t>
  </si>
  <si>
    <t>т</t>
  </si>
  <si>
    <t>Опоры</t>
  </si>
  <si>
    <t>Кабель</t>
  </si>
  <si>
    <t>100 м</t>
  </si>
  <si>
    <t>Пример ввода: Лоток; штампованный по установленным конструкциям; 150 мм; 2 кг/м; 120 м. Числа учебные, для проекта заменить паспортными.</t>
  </si>
  <si>
    <t>Масса 2 кг/м, 120 м, 60 опор по 1,5 кг и 240 м кабеля взяты из авторского брифа. Шаблон не является утверждённой формой сметы.</t>
  </si>
  <si>
    <t>Конструкция для рекомендации лотка: «Штампованный по установленным конструкциям». Шифр в графе П подтверждает сметчик; для опор автоматического выбора нет.</t>
  </si>
  <si>
    <t>Расчёт сметных объёмов: работы не суммировать между собой</t>
  </si>
  <si>
    <t>Масса, кг</t>
  </si>
  <si>
    <t>Длина, м</t>
  </si>
  <si>
    <t>Масса метра, кг/м</t>
  </si>
  <si>
    <t>Масса, т</t>
  </si>
  <si>
    <t>Шифр: кандидат или подтверждённый</t>
  </si>
  <si>
    <t>Измеритель</t>
  </si>
  <si>
    <t>Объём в измерителе нормы</t>
  </si>
  <si>
    <t>Документ-источник</t>
  </si>
  <si>
    <t>Контроль данных</t>
  </si>
  <si>
    <t>Контрольные итоги суммируют только позиции одного вида. Масса лотка не включает опоры, кабель, крышки и дополнительные изделия.</t>
  </si>
  <si>
    <t>Лотки, т</t>
  </si>
  <si>
    <t>Опоры, т</t>
  </si>
  <si>
    <t>Проверка исходных данных и обоснования нормы</t>
  </si>
  <si>
    <t>Объём из расчёта</t>
  </si>
  <si>
    <t>Шифр из расчёта</t>
  </si>
  <si>
    <t>Результат контроля</t>
  </si>
  <si>
    <t>Проверил, ФИО</t>
  </si>
  <si>
    <t>Дата</t>
  </si>
  <si>
    <t>Основание и замечания</t>
  </si>
  <si>
    <t>Проверить: конструкцию и ширину; источник массы; состав опор; крышки и фасонные изделия; повторный учёт болтов, электродов и стальных конструкций.</t>
  </si>
  <si>
    <t>Проверить редакцию базы, условия высоты по ПОС, нормативы НР и СП. Кандидат шифра не заменяет решение сметчика.</t>
  </si>
  <si>
    <t>Основание: ГЭСНм, сборник 8, таблица 08-02-395; опоры по пункту 1.8.41; изделия и кабель по пункту 1.8.42.</t>
  </si>
  <si>
    <t>https://fgiscs.minstroyrf.ru/frsn/standard2022/doc/7bd9523b-a3a7-4f13-b105-72cdade1564a</t>
  </si>
  <si>
    <t>Для иной конструкции требуется проверка сопоставимости технологии и ресурсов по Методике № 571/пр.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</si>
</sst>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7" x14ac:knownFonts="1">
    <font>
      <color theme="1"/>
      <family val="2"/>
      <scheme val="minor"/>
      <sz val="11"/>
      <name val="Calibri"/>
    </font>
    <font>
      <b/>
      <color rgb="FF49352A"/>
      <sz val="15"/>
      <name val="Arial"/>
    </font>
    <font>
      <sz val="10"/>
      <name val="Arial"/>
    </font>
    <font>
      <b/>
      <color rgb="FFFFFFFF"/>
      <name val="Arial"/>
    </font>
    <font>
      <color rgb="FF0000FF"/>
      <sz val="10"/>
      <name val="Arial"/>
    </font>
    <font>
      <color rgb="FF008000"/>
      <sz val="10"/>
      <name val="Arial"/>
    </font>
    <font>
      <color rgb="FF000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52A"/>
      </patternFill>
    </fill>
    <fill>
      <patternFill patternType="solid">
        <fgColor rgb="FFFFF5D9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3C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28" customWidth="1"/>
    <col min="4" max="4" width="12" customWidth="1"/>
    <col min="5" max="5" width="14" customWidth="1"/>
    <col min="6" max="6" width="18" customWidth="1"/>
    <col min="7" max="7" width="15" customWidth="1"/>
    <col min="8" max="9" width="14" customWidth="1"/>
    <col min="10" max="10" width="16" customWidth="1"/>
    <col min="11" max="13" width="38" customWidth="1"/>
    <col min="14" max="14" width="36" customWidth="1"/>
    <col min="15" max="15" width="32" customWidth="1"/>
    <col min="16" max="16" width="26" customWidth="1"/>
  </cols>
  <sheetData>
    <row r="1" ht="28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 t="s">
        <v>4</v>
      </c>
      <c r="B5" s="2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32" customHeight="1" spans="1:16" x14ac:dyDescent="0.25">
      <c r="A7" s="2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ht="64" customHeight="1" spans="1:16" x14ac:dyDescent="0.25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" t="s">
        <v>17</v>
      </c>
      <c r="K9" s="3" t="s">
        <v>18</v>
      </c>
      <c r="L9" s="3" t="s">
        <v>19</v>
      </c>
      <c r="M9" s="3" t="s">
        <v>20</v>
      </c>
      <c r="N9" s="3" t="s">
        <v>21</v>
      </c>
      <c r="O9" s="3" t="s">
        <v>22</v>
      </c>
      <c r="P9" s="3" t="s">
        <v>23</v>
      </c>
    </row>
    <row r="10" ht="70" customHeight="1" spans="1:16" x14ac:dyDescent="0.25">
      <c r="A10" s="4"/>
      <c r="B10" s="4" t="s">
        <v>24</v>
      </c>
      <c r="C10" s="4"/>
      <c r="D10" s="4"/>
      <c r="E10" s="4"/>
      <c r="F10" s="4"/>
      <c r="G10" s="4"/>
      <c r="H10" s="4"/>
      <c r="I10" s="4"/>
      <c r="J10" s="4" t="s">
        <v>25</v>
      </c>
      <c r="K10" s="4"/>
      <c r="L10" s="4"/>
      <c r="M10" s="4"/>
      <c r="N10" s="4"/>
      <c r="O10" s="4"/>
      <c r="P10" s="4"/>
    </row>
    <row r="11" ht="70" customHeight="1" spans="1:16" x14ac:dyDescent="0.25">
      <c r="A11" s="4"/>
      <c r="B11" s="4" t="s">
        <v>26</v>
      </c>
      <c r="C11" s="4"/>
      <c r="D11" s="4"/>
      <c r="E11" s="4"/>
      <c r="F11" s="4"/>
      <c r="G11" s="4"/>
      <c r="H11" s="4"/>
      <c r="I11" s="4"/>
      <c r="J11" s="4" t="s">
        <v>25</v>
      </c>
      <c r="K11" s="4"/>
      <c r="L11" s="4"/>
      <c r="M11" s="4"/>
      <c r="N11" s="4"/>
      <c r="O11" s="4"/>
      <c r="P11" s="4"/>
    </row>
    <row r="12" ht="70" customHeight="1" spans="1:16" x14ac:dyDescent="0.25">
      <c r="A12" s="4"/>
      <c r="B12" s="4" t="s">
        <v>27</v>
      </c>
      <c r="C12" s="4"/>
      <c r="D12" s="4"/>
      <c r="E12" s="4"/>
      <c r="F12" s="4"/>
      <c r="G12" s="4"/>
      <c r="H12" s="4"/>
      <c r="I12" s="4"/>
      <c r="J12" s="4" t="s">
        <v>28</v>
      </c>
      <c r="K12" s="4"/>
      <c r="L12" s="4"/>
      <c r="M12" s="4"/>
      <c r="N12" s="4"/>
      <c r="O12" s="4"/>
      <c r="P12" s="4"/>
    </row>
    <row r="13" ht="70" customHeight="1" spans="1:1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ht="70" customHeight="1" spans="1:16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ht="70" customHeight="1" spans="1:16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ht="70" customHeight="1" spans="1:16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ht="70" customHeight="1" spans="1:1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ht="70" customHeight="1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ht="70" customHeight="1" spans="1:16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ht="32" customHeight="1" spans="1:16" x14ac:dyDescent="0.25">
      <c r="A21" s="2" t="s">
        <v>29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ht="32" customHeight="1" spans="1:16" x14ac:dyDescent="0.25">
      <c r="A22" s="2" t="s">
        <v>30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ht="32" customHeight="1" spans="1:16" x14ac:dyDescent="0.25">
      <c r="A23" s="2" t="s">
        <v>31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ht="32" customHeight="1" spans="1:1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ht="32" customHeight="1" spans="1:1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</sheetData>
  <autoFilter ref="A9:P19"/>
  <mergeCells count="10">
    <mergeCell ref="A1:P1"/>
    <mergeCell ref="B2:P2"/>
    <mergeCell ref="B3:P3"/>
    <mergeCell ref="B4:P4"/>
    <mergeCell ref="B5:P5"/>
    <mergeCell ref="B6:P6"/>
    <mergeCell ref="A7:P7"/>
    <mergeCell ref="A21:P21"/>
    <mergeCell ref="A22:P22"/>
    <mergeCell ref="A23:P23"/>
  </mergeCells>
  <dataValidations count="5">
    <dataValidation type="list" allowBlank="1" showErrorMessage="1" error="Выберите значение из списка." sqref="B10:B19">
      <formula1>"Лоток,Опоры,Кабель,Другое"</formula1>
    </dataValidation>
    <dataValidation type="decimal" operator="greaterThan" allowBlank="1" showErrorMessage="1" errorTitle="Положительное число" error="Введите число больше нуля или оставьте поле пустым." sqref="D10:E19">
      <formula1>0</formula1>
    </dataValidation>
    <dataValidation type="list" allowBlank="1" showErrorMessage="1" error="Выберите значение из списка." sqref="F10:F19">
      <formula1>"кг/м,кг/секцию,кг/шт."</formula1>
    </dataValidation>
    <dataValidation type="decimal" operator="greaterThan" allowBlank="1" showErrorMessage="1" errorTitle="Положительное число" error="Введите число больше нуля или оставьте поле пустым." sqref="G10:I19">
      <formula1>0</formula1>
    </dataValidation>
    <dataValidation type="list" allowBlank="1" showErrorMessage="1" error="Выберите значение из списка." sqref="J10:J19">
      <formula1>"т,100 м,100 шт.,шт."</formula1>
    </dataValidation>
  </dataValidations>
  <pageMargins left="0.25" right="0.25" top="0.4" bottom="0.4" header="0.15" footer="0.15"/>
  <pageSetup paperSize="8" orientation="landscape" fitToWidth="1" fitToHeight="0"/>
  <headerFooter>
    <oddFooter>Кабельная трасса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28" customWidth="1"/>
    <col min="3" max="3" width="12" customWidth="1"/>
    <col min="4" max="4" width="14" customWidth="1"/>
    <col min="5" max="5" width="18" customWidth="1"/>
    <col min="6" max="11" width="14" customWidth="1"/>
    <col min="12" max="12" width="28" customWidth="1"/>
    <col min="13" max="13" width="14" customWidth="1"/>
    <col min="14" max="14" width="18" customWidth="1"/>
    <col min="15" max="17" width="38" customWidth="1"/>
    <col min="18" max="18" width="35" customWidth="1"/>
  </cols>
  <sheetData>
    <row r="1" ht="28" customHeight="1" spans="1:18" x14ac:dyDescent="0.2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1</v>
      </c>
      <c r="B2" s="5" t="str">
        <f>IF('Ввод'!B2="","",'Ввод'!B2)</f>
        <v/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2" t="s">
        <v>2</v>
      </c>
      <c r="B3" s="5" t="str">
        <f>IF('Ввод'!B3="","",'Ввод'!B3)</f>
        <v/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x14ac:dyDescent="0.25">
      <c r="A4" s="2" t="s">
        <v>3</v>
      </c>
      <c r="B4" s="5" t="str">
        <f>IF('Ввод'!B4="","",'Ввод'!B4)</f>
        <v/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x14ac:dyDescent="0.25">
      <c r="A5" s="2" t="s">
        <v>4</v>
      </c>
      <c r="B5" s="5" t="str">
        <f>IF('Ввод'!B5="","",'Ввод'!B5)</f>
        <v>Укажите редакцию базы для сметы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5">
      <c r="A6" s="2" t="s">
        <v>6</v>
      </c>
      <c r="B6" s="5" t="str">
        <f>IF('Ввод'!B6="","",'Ввод'!B6)</f>
        <v/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ht="32" customHeight="1" spans="1:18" x14ac:dyDescent="0.25">
      <c r="A7" s="2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ht="64" customHeight="1" spans="1:18" x14ac:dyDescent="0.25">
      <c r="A9" s="3" t="s">
        <v>8</v>
      </c>
      <c r="B9" s="3" t="s">
        <v>10</v>
      </c>
      <c r="C9" s="3" t="s">
        <v>11</v>
      </c>
      <c r="D9" s="3" t="s">
        <v>12</v>
      </c>
      <c r="E9" s="3" t="s">
        <v>13</v>
      </c>
      <c r="F9" s="3" t="s">
        <v>33</v>
      </c>
      <c r="G9" s="3" t="s">
        <v>34</v>
      </c>
      <c r="H9" s="3" t="s">
        <v>16</v>
      </c>
      <c r="I9" s="3" t="s">
        <v>35</v>
      </c>
      <c r="J9" s="3" t="s">
        <v>33</v>
      </c>
      <c r="K9" s="3" t="s">
        <v>36</v>
      </c>
      <c r="L9" s="3" t="s">
        <v>37</v>
      </c>
      <c r="M9" s="3" t="s">
        <v>38</v>
      </c>
      <c r="N9" s="3" t="s">
        <v>39</v>
      </c>
      <c r="O9" s="3" t="s">
        <v>40</v>
      </c>
      <c r="P9" s="3" t="s">
        <v>19</v>
      </c>
      <c r="Q9" s="3" t="s">
        <v>20</v>
      </c>
      <c r="R9" s="3" t="s">
        <v>41</v>
      </c>
    </row>
    <row r="10" ht="70" customHeight="1" spans="1:18" x14ac:dyDescent="0.25">
      <c r="A10" s="6" t="str">
        <f>IF('Ввод'!A10="","",'Ввод'!A10)</f>
        <v/>
      </c>
      <c r="B10" s="6" t="str">
        <f>IF('Ввод'!C10="","",'Ввод'!C10)</f>
        <v/>
      </c>
      <c r="C10" s="7" t="str">
        <f>IF('Ввод'!D10="","",'Ввод'!D10)</f>
        <v/>
      </c>
      <c r="D10" s="7" t="str">
        <f>IF('Ввод'!E10="","",'Ввод'!E10)</f>
        <v/>
      </c>
      <c r="E10" s="6" t="str">
        <f>IF('Ввод'!F10="","",'Ввод'!F10)</f>
        <v/>
      </c>
      <c r="F10" s="7" t="str">
        <f>IF('Ввод'!G10="","",'Ввод'!G10)</f>
        <v/>
      </c>
      <c r="G10" s="7" t="str">
        <f>IF('Ввод'!H10="","",'Ввод'!H10)</f>
        <v/>
      </c>
      <c r="H10" s="7" t="str">
        <f>IF('Ввод'!I10="","",'Ввод'!I10)</f>
        <v/>
      </c>
      <c r="I10" s="8" t="str">
        <f>IF(E10="кг/м",IF(F10&gt;0,F10,""),IF(AND(E10="кг/секцию",D10&gt;0,F10&gt;0),F10/D10,""))</f>
        <v/>
      </c>
      <c r="J10" s="7" t="str">
        <f>IF('Ввод'!B10="Лоток",IF(AND(I10&gt;0,G10&gt;0),I10*G10,""),IF(AND('Ввод'!B10="Опоры",E10="кг/шт.",F10&gt;0,H10&gt;0),F10*H10,""))</f>
        <v/>
      </c>
      <c r="K10" s="8" t="str">
        <f>IF(J10="","",J10/1000)</f>
        <v/>
      </c>
      <c r="L10" s="6" t="str">
        <f>IF('Ввод'!P10&lt;&gt;"",'Ввод'!P10,IF(AND('Ввод'!B10="Лоток",'Ввод'!N10="Штампованный по установленным конструкциям",C10&gt;0,C10&lt;=400,I10&gt;0,G10&gt;0,O10&lt;&gt;""),IF(C10&lt;=200,"08-02-395-01","08-02-395-02"),""))</f>
        <v/>
      </c>
      <c r="M10" s="6" t="str">
        <f>IF('Ввод'!J10="","",'Ввод'!J10)</f>
        <v>т</v>
      </c>
      <c r="N10" s="8" t="str">
        <f>IF(M10="т",K10,IF(M10="100 м",IF(G10&gt;0,G10/100,""),IF(M10="100 шт.",IF(H10&gt;0,H10/100,""),IF(M10="шт.",IF(H10&gt;0,H10,""),""))))</f>
        <v/>
      </c>
      <c r="O10" s="6" t="str">
        <f>IF('Ввод'!K10="","",'Ввод'!K10)</f>
        <v/>
      </c>
      <c r="P10" s="6" t="str">
        <f>IF('Ввод'!L10="","",'Ввод'!L10)</f>
        <v/>
      </c>
      <c r="Q10" s="6" t="str">
        <f>IF('Ввод'!M10="","",'Ввод'!M10)</f>
        <v/>
      </c>
      <c r="R10" s="6" t="str">
        <f>IF('Ввод'!B10="","",IF(O10="","Укажите источник",IF(N10="","Недостаточно данных объёма",IF(L10="","Объём рассчитан; шифр не выбран",IF('Ввод'!B10="Лоток",IF(OR(C10&gt;400,C10&lt;=0,'Ввод'!N10&lt;&gt;"Штампованный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>Укажите источник</v>
      </c>
    </row>
    <row r="11" ht="70" customHeight="1" spans="1:18" x14ac:dyDescent="0.25">
      <c r="A11" s="6" t="str">
        <f>IF('Ввод'!A11="","",'Ввод'!A11)</f>
        <v/>
      </c>
      <c r="B11" s="6" t="str">
        <f>IF('Ввод'!C11="","",'Ввод'!C11)</f>
        <v/>
      </c>
      <c r="C11" s="7" t="str">
        <f>IF('Ввод'!D11="","",'Ввод'!D11)</f>
        <v/>
      </c>
      <c r="D11" s="7" t="str">
        <f>IF('Ввод'!E11="","",'Ввод'!E11)</f>
        <v/>
      </c>
      <c r="E11" s="6" t="str">
        <f>IF('Ввод'!F11="","",'Ввод'!F11)</f>
        <v/>
      </c>
      <c r="F11" s="7" t="str">
        <f>IF('Ввод'!G11="","",'Ввод'!G11)</f>
        <v/>
      </c>
      <c r="G11" s="7" t="str">
        <f>IF('Ввод'!H11="","",'Ввод'!H11)</f>
        <v/>
      </c>
      <c r="H11" s="7" t="str">
        <f>IF('Ввод'!I11="","",'Ввод'!I11)</f>
        <v/>
      </c>
      <c r="I11" s="8" t="str">
        <f>IF(E11="кг/м",IF(F11&gt;0,F11,""),IF(AND(E11="кг/секцию",D11&gt;0,F11&gt;0),F11/D11,""))</f>
        <v/>
      </c>
      <c r="J11" s="7" t="str">
        <f>IF('Ввод'!B11="Лоток",IF(AND(I11&gt;0,G11&gt;0),I11*G11,""),IF(AND('Ввод'!B11="Опоры",E11="кг/шт.",F11&gt;0,H11&gt;0),F11*H11,""))</f>
        <v/>
      </c>
      <c r="K11" s="8" t="str">
        <f>IF(J11="","",J11/1000)</f>
        <v/>
      </c>
      <c r="L11" s="6" t="str">
        <f>IF('Ввод'!P11&lt;&gt;"",'Ввод'!P11,IF(AND('Ввод'!B11="Лоток",'Ввод'!N11="Штампованный по установленным конструкциям",C11&gt;0,C11&lt;=400,I11&gt;0,G11&gt;0,O11&lt;&gt;""),IF(C11&lt;=200,"08-02-395-01","08-02-395-02"),""))</f>
        <v/>
      </c>
      <c r="M11" s="6" t="str">
        <f>IF('Ввод'!J11="","",'Ввод'!J11)</f>
        <v>т</v>
      </c>
      <c r="N11" s="8" t="str">
        <f>IF(M11="т",K11,IF(M11="100 м",IF(G11&gt;0,G11/100,""),IF(M11="100 шт.",IF(H11&gt;0,H11/100,""),IF(M11="шт.",IF(H11&gt;0,H11,""),""))))</f>
        <v/>
      </c>
      <c r="O11" s="6" t="str">
        <f>IF('Ввод'!K11="","",'Ввод'!K11)</f>
        <v/>
      </c>
      <c r="P11" s="6" t="str">
        <f>IF('Ввод'!L11="","",'Ввод'!L11)</f>
        <v/>
      </c>
      <c r="Q11" s="6" t="str">
        <f>IF('Ввод'!M11="","",'Ввод'!M11)</f>
        <v/>
      </c>
      <c r="R11" s="6" t="str">
        <f>IF('Ввод'!B11="","",IF(O11="","Укажите источник",IF(N11="","Недостаточно данных объёма",IF(L11="","Объём рассчитан; шифр не выбран",IF('Ввод'!B11="Лоток",IF(OR(C11&gt;400,C11&lt;=0,'Ввод'!N11&lt;&gt;"Штампованный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>Укажите источник</v>
      </c>
    </row>
    <row r="12" ht="70" customHeight="1" spans="1:18" x14ac:dyDescent="0.25">
      <c r="A12" s="6" t="str">
        <f>IF('Ввод'!A12="","",'Ввод'!A12)</f>
        <v/>
      </c>
      <c r="B12" s="6" t="str">
        <f>IF('Ввод'!C12="","",'Ввод'!C12)</f>
        <v/>
      </c>
      <c r="C12" s="7" t="str">
        <f>IF('Ввод'!D12="","",'Ввод'!D12)</f>
        <v/>
      </c>
      <c r="D12" s="7" t="str">
        <f>IF('Ввод'!E12="","",'Ввод'!E12)</f>
        <v/>
      </c>
      <c r="E12" s="6" t="str">
        <f>IF('Ввод'!F12="","",'Ввод'!F12)</f>
        <v/>
      </c>
      <c r="F12" s="7" t="str">
        <f>IF('Ввод'!G12="","",'Ввод'!G12)</f>
        <v/>
      </c>
      <c r="G12" s="7" t="str">
        <f>IF('Ввод'!H12="","",'Ввод'!H12)</f>
        <v/>
      </c>
      <c r="H12" s="7" t="str">
        <f>IF('Ввод'!I12="","",'Ввод'!I12)</f>
        <v/>
      </c>
      <c r="I12" s="8" t="str">
        <f>IF(E12="кг/м",IF(F12&gt;0,F12,""),IF(AND(E12="кг/секцию",D12&gt;0,F12&gt;0),F12/D12,""))</f>
        <v/>
      </c>
      <c r="J12" s="7" t="str">
        <f>IF('Ввод'!B12="Лоток",IF(AND(I12&gt;0,G12&gt;0),I12*G12,""),IF(AND('Ввод'!B12="Опоры",E12="кг/шт.",F12&gt;0,H12&gt;0),F12*H12,""))</f>
        <v/>
      </c>
      <c r="K12" s="8" t="str">
        <f>IF(J12="","",J12/1000)</f>
        <v/>
      </c>
      <c r="L12" s="6" t="str">
        <f>IF('Ввод'!P12&lt;&gt;"",'Ввод'!P12,IF(AND('Ввод'!B12="Лоток",'Ввод'!N12="Штампованный по установленным конструкциям",C12&gt;0,C12&lt;=400,I12&gt;0,G12&gt;0,O12&lt;&gt;""),IF(C12&lt;=200,"08-02-395-01","08-02-395-02"),""))</f>
        <v/>
      </c>
      <c r="M12" s="6" t="str">
        <f>IF('Ввод'!J12="","",'Ввод'!J12)</f>
        <v>100 м</v>
      </c>
      <c r="N12" s="8" t="str">
        <f>IF(M12="т",K12,IF(M12="100 м",IF(G12&gt;0,G12/100,""),IF(M12="100 шт.",IF(H12&gt;0,H12/100,""),IF(M12="шт.",IF(H12&gt;0,H12,""),""))))</f>
        <v/>
      </c>
      <c r="O12" s="6" t="str">
        <f>IF('Ввод'!K12="","",'Ввод'!K12)</f>
        <v/>
      </c>
      <c r="P12" s="6" t="str">
        <f>IF('Ввод'!L12="","",'Ввод'!L12)</f>
        <v/>
      </c>
      <c r="Q12" s="6" t="str">
        <f>IF('Ввод'!M12="","",'Ввод'!M12)</f>
        <v/>
      </c>
      <c r="R12" s="6" t="str">
        <f>IF('Ввод'!B12="","",IF(O12="","Укажите источник",IF(N12="","Недостаточно данных объёма",IF(L12="","Объём рассчитан; шифр не выбран",IF('Ввод'!B12="Лоток",IF(OR(C12&gt;400,C12&lt;=0,'Ввод'!N12&lt;&gt;"Штампованный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>Укажите источник</v>
      </c>
    </row>
    <row r="13" ht="70" customHeight="1" spans="1:18" x14ac:dyDescent="0.25">
      <c r="A13" s="6" t="str">
        <f>IF('Ввод'!A13="","",'Ввод'!A13)</f>
        <v/>
      </c>
      <c r="B13" s="6" t="str">
        <f>IF('Ввод'!C13="","",'Ввод'!C13)</f>
        <v/>
      </c>
      <c r="C13" s="7" t="str">
        <f>IF('Ввод'!D13="","",'Ввод'!D13)</f>
        <v/>
      </c>
      <c r="D13" s="7" t="str">
        <f>IF('Ввод'!E13="","",'Ввод'!E13)</f>
        <v/>
      </c>
      <c r="E13" s="6" t="str">
        <f>IF('Ввод'!F13="","",'Ввод'!F13)</f>
        <v/>
      </c>
      <c r="F13" s="7" t="str">
        <f>IF('Ввод'!G13="","",'Ввод'!G13)</f>
        <v/>
      </c>
      <c r="G13" s="7" t="str">
        <f>IF('Ввод'!H13="","",'Ввод'!H13)</f>
        <v/>
      </c>
      <c r="H13" s="7" t="str">
        <f>IF('Ввод'!I13="","",'Ввод'!I13)</f>
        <v/>
      </c>
      <c r="I13" s="8" t="str">
        <f>IF(E13="кг/м",IF(F13&gt;0,F13,""),IF(AND(E13="кг/секцию",D13&gt;0,F13&gt;0),F13/D13,""))</f>
        <v/>
      </c>
      <c r="J13" s="7" t="str">
        <f>IF('Ввод'!B13="Лоток",IF(AND(I13&gt;0,G13&gt;0),I13*G13,""),IF(AND('Ввод'!B13="Опоры",E13="кг/шт.",F13&gt;0,H13&gt;0),F13*H13,""))</f>
        <v/>
      </c>
      <c r="K13" s="8" t="str">
        <f>IF(J13="","",J13/1000)</f>
        <v/>
      </c>
      <c r="L13" s="6" t="str">
        <f>IF('Ввод'!P13&lt;&gt;"",'Ввод'!P13,IF(AND('Ввод'!B13="Лоток",'Ввод'!N13="Штампованный по установленным конструкциям",C13&gt;0,C13&lt;=400,I13&gt;0,G13&gt;0,O13&lt;&gt;""),IF(C13&lt;=200,"08-02-395-01","08-02-395-02"),""))</f>
        <v/>
      </c>
      <c r="M13" s="6" t="str">
        <f>IF('Ввод'!J13="","",'Ввод'!J13)</f>
        <v/>
      </c>
      <c r="N13" s="8" t="str">
        <f>IF(M13="т",K13,IF(M13="100 м",IF(G13&gt;0,G13/100,""),IF(M13="100 шт.",IF(H13&gt;0,H13/100,""),IF(M13="шт.",IF(H13&gt;0,H13,""),""))))</f>
        <v/>
      </c>
      <c r="O13" s="6" t="str">
        <f>IF('Ввод'!K13="","",'Ввод'!K13)</f>
        <v/>
      </c>
      <c r="P13" s="6" t="str">
        <f>IF('Ввод'!L13="","",'Ввод'!L13)</f>
        <v/>
      </c>
      <c r="Q13" s="6" t="str">
        <f>IF('Ввод'!M13="","",'Ввод'!M13)</f>
        <v/>
      </c>
      <c r="R13" s="6" t="str">
        <f>IF('Ввод'!B13="","",IF(O13="","Укажите источник",IF(N13="","Недостаточно данных объёма",IF(L13="","Объём рассчитан; шифр не выбран",IF('Ввод'!B13="Лоток",IF(OR(C13&gt;400,C13&lt;=0,'Ввод'!N13&lt;&gt;"Штампованный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4" ht="70" customHeight="1" spans="1:18" x14ac:dyDescent="0.25">
      <c r="A14" s="6" t="str">
        <f>IF('Ввод'!A14="","",'Ввод'!A14)</f>
        <v/>
      </c>
      <c r="B14" s="6" t="str">
        <f>IF('Ввод'!C14="","",'Ввод'!C14)</f>
        <v/>
      </c>
      <c r="C14" s="7" t="str">
        <f>IF('Ввод'!D14="","",'Ввод'!D14)</f>
        <v/>
      </c>
      <c r="D14" s="7" t="str">
        <f>IF('Ввод'!E14="","",'Ввод'!E14)</f>
        <v/>
      </c>
      <c r="E14" s="6" t="str">
        <f>IF('Ввод'!F14="","",'Ввод'!F14)</f>
        <v/>
      </c>
      <c r="F14" s="7" t="str">
        <f>IF('Ввод'!G14="","",'Ввод'!G14)</f>
        <v/>
      </c>
      <c r="G14" s="7" t="str">
        <f>IF('Ввод'!H14="","",'Ввод'!H14)</f>
        <v/>
      </c>
      <c r="H14" s="7" t="str">
        <f>IF('Ввод'!I14="","",'Ввод'!I14)</f>
        <v/>
      </c>
      <c r="I14" s="8" t="str">
        <f>IF(E14="кг/м",IF(F14&gt;0,F14,""),IF(AND(E14="кг/секцию",D14&gt;0,F14&gt;0),F14/D14,""))</f>
        <v/>
      </c>
      <c r="J14" s="7" t="str">
        <f>IF('Ввод'!B14="Лоток",IF(AND(I14&gt;0,G14&gt;0),I14*G14,""),IF(AND('Ввод'!B14="Опоры",E14="кг/шт.",F14&gt;0,H14&gt;0),F14*H14,""))</f>
        <v/>
      </c>
      <c r="K14" s="8" t="str">
        <f>IF(J14="","",J14/1000)</f>
        <v/>
      </c>
      <c r="L14" s="6" t="str">
        <f>IF('Ввод'!P14&lt;&gt;"",'Ввод'!P14,IF(AND('Ввод'!B14="Лоток",'Ввод'!N14="Штампованный по установленным конструкциям",C14&gt;0,C14&lt;=400,I14&gt;0,G14&gt;0,O14&lt;&gt;""),IF(C14&lt;=200,"08-02-395-01","08-02-395-02"),""))</f>
        <v/>
      </c>
      <c r="M14" s="6" t="str">
        <f>IF('Ввод'!J14="","",'Ввод'!J14)</f>
        <v/>
      </c>
      <c r="N14" s="8" t="str">
        <f>IF(M14="т",K14,IF(M14="100 м",IF(G14&gt;0,G14/100,""),IF(M14="100 шт.",IF(H14&gt;0,H14/100,""),IF(M14="шт.",IF(H14&gt;0,H14,""),""))))</f>
        <v/>
      </c>
      <c r="O14" s="6" t="str">
        <f>IF('Ввод'!K14="","",'Ввод'!K14)</f>
        <v/>
      </c>
      <c r="P14" s="6" t="str">
        <f>IF('Ввод'!L14="","",'Ввод'!L14)</f>
        <v/>
      </c>
      <c r="Q14" s="6" t="str">
        <f>IF('Ввод'!M14="","",'Ввод'!M14)</f>
        <v/>
      </c>
      <c r="R14" s="6" t="str">
        <f>IF('Ввод'!B14="","",IF(O14="","Укажите источник",IF(N14="","Недостаточно данных объёма",IF(L14="","Объём рассчитан; шифр не выбран",IF('Ввод'!B14="Лоток",IF(OR(C14&gt;400,C14&lt;=0,'Ввод'!N14&lt;&gt;"Штампованный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5" ht="70" customHeight="1" spans="1:18" x14ac:dyDescent="0.25">
      <c r="A15" s="6" t="str">
        <f>IF('Ввод'!A15="","",'Ввод'!A15)</f>
        <v/>
      </c>
      <c r="B15" s="6" t="str">
        <f>IF('Ввод'!C15="","",'Ввод'!C15)</f>
        <v/>
      </c>
      <c r="C15" s="7" t="str">
        <f>IF('Ввод'!D15="","",'Ввод'!D15)</f>
        <v/>
      </c>
      <c r="D15" s="7" t="str">
        <f>IF('Ввод'!E15="","",'Ввод'!E15)</f>
        <v/>
      </c>
      <c r="E15" s="6" t="str">
        <f>IF('Ввод'!F15="","",'Ввод'!F15)</f>
        <v/>
      </c>
      <c r="F15" s="7" t="str">
        <f>IF('Ввод'!G15="","",'Ввод'!G15)</f>
        <v/>
      </c>
      <c r="G15" s="7" t="str">
        <f>IF('Ввод'!H15="","",'Ввод'!H15)</f>
        <v/>
      </c>
      <c r="H15" s="7" t="str">
        <f>IF('Ввод'!I15="","",'Ввод'!I15)</f>
        <v/>
      </c>
      <c r="I15" s="8" t="str">
        <f>IF(E15="кг/м",IF(F15&gt;0,F15,""),IF(AND(E15="кг/секцию",D15&gt;0,F15&gt;0),F15/D15,""))</f>
        <v/>
      </c>
      <c r="J15" s="7" t="str">
        <f>IF('Ввод'!B15="Лоток",IF(AND(I15&gt;0,G15&gt;0),I15*G15,""),IF(AND('Ввод'!B15="Опоры",E15="кг/шт.",F15&gt;0,H15&gt;0),F15*H15,""))</f>
        <v/>
      </c>
      <c r="K15" s="8" t="str">
        <f>IF(J15="","",J15/1000)</f>
        <v/>
      </c>
      <c r="L15" s="6" t="str">
        <f>IF('Ввод'!P15&lt;&gt;"",'Ввод'!P15,IF(AND('Ввод'!B15="Лоток",'Ввод'!N15="Штампованный по установленным конструкциям",C15&gt;0,C15&lt;=400,I15&gt;0,G15&gt;0,O15&lt;&gt;""),IF(C15&lt;=200,"08-02-395-01","08-02-395-02"),""))</f>
        <v/>
      </c>
      <c r="M15" s="6" t="str">
        <f>IF('Ввод'!J15="","",'Ввод'!J15)</f>
        <v/>
      </c>
      <c r="N15" s="8" t="str">
        <f>IF(M15="т",K15,IF(M15="100 м",IF(G15&gt;0,G15/100,""),IF(M15="100 шт.",IF(H15&gt;0,H15/100,""),IF(M15="шт.",IF(H15&gt;0,H15,""),""))))</f>
        <v/>
      </c>
      <c r="O15" s="6" t="str">
        <f>IF('Ввод'!K15="","",'Ввод'!K15)</f>
        <v/>
      </c>
      <c r="P15" s="6" t="str">
        <f>IF('Ввод'!L15="","",'Ввод'!L15)</f>
        <v/>
      </c>
      <c r="Q15" s="6" t="str">
        <f>IF('Ввод'!M15="","",'Ввод'!M15)</f>
        <v/>
      </c>
      <c r="R15" s="6" t="str">
        <f>IF('Ввод'!B15="","",IF(O15="","Укажите источник",IF(N15="","Недостаточно данных объёма",IF(L15="","Объём рассчитан; шифр не выбран",IF('Ввод'!B15="Лоток",IF(OR(C15&gt;400,C15&lt;=0,'Ввод'!N15&lt;&gt;"Штампованный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6" ht="70" customHeight="1" spans="1:18" x14ac:dyDescent="0.25">
      <c r="A16" s="6" t="str">
        <f>IF('Ввод'!A16="","",'Ввод'!A16)</f>
        <v/>
      </c>
      <c r="B16" s="6" t="str">
        <f>IF('Ввод'!C16="","",'Ввод'!C16)</f>
        <v/>
      </c>
      <c r="C16" s="7" t="str">
        <f>IF('Ввод'!D16="","",'Ввод'!D16)</f>
        <v/>
      </c>
      <c r="D16" s="7" t="str">
        <f>IF('Ввод'!E16="","",'Ввод'!E16)</f>
        <v/>
      </c>
      <c r="E16" s="6" t="str">
        <f>IF('Ввод'!F16="","",'Ввод'!F16)</f>
        <v/>
      </c>
      <c r="F16" s="7" t="str">
        <f>IF('Ввод'!G16="","",'Ввод'!G16)</f>
        <v/>
      </c>
      <c r="G16" s="7" t="str">
        <f>IF('Ввод'!H16="","",'Ввод'!H16)</f>
        <v/>
      </c>
      <c r="H16" s="7" t="str">
        <f>IF('Ввод'!I16="","",'Ввод'!I16)</f>
        <v/>
      </c>
      <c r="I16" s="8" t="str">
        <f>IF(E16="кг/м",IF(F16&gt;0,F16,""),IF(AND(E16="кг/секцию",D16&gt;0,F16&gt;0),F16/D16,""))</f>
        <v/>
      </c>
      <c r="J16" s="7" t="str">
        <f>IF('Ввод'!B16="Лоток",IF(AND(I16&gt;0,G16&gt;0),I16*G16,""),IF(AND('Ввод'!B16="Опоры",E16="кг/шт.",F16&gt;0,H16&gt;0),F16*H16,""))</f>
        <v/>
      </c>
      <c r="K16" s="8" t="str">
        <f>IF(J16="","",J16/1000)</f>
        <v/>
      </c>
      <c r="L16" s="6" t="str">
        <f>IF('Ввод'!P16&lt;&gt;"",'Ввод'!P16,IF(AND('Ввод'!B16="Лоток",'Ввод'!N16="Штампованный по установленным конструкциям",C16&gt;0,C16&lt;=400,I16&gt;0,G16&gt;0,O16&lt;&gt;""),IF(C16&lt;=200,"08-02-395-01","08-02-395-02"),""))</f>
        <v/>
      </c>
      <c r="M16" s="6" t="str">
        <f>IF('Ввод'!J16="","",'Ввод'!J16)</f>
        <v/>
      </c>
      <c r="N16" s="8" t="str">
        <f>IF(M16="т",K16,IF(M16="100 м",IF(G16&gt;0,G16/100,""),IF(M16="100 шт.",IF(H16&gt;0,H16/100,""),IF(M16="шт.",IF(H16&gt;0,H16,""),""))))</f>
        <v/>
      </c>
      <c r="O16" s="6" t="str">
        <f>IF('Ввод'!K16="","",'Ввод'!K16)</f>
        <v/>
      </c>
      <c r="P16" s="6" t="str">
        <f>IF('Ввод'!L16="","",'Ввод'!L16)</f>
        <v/>
      </c>
      <c r="Q16" s="6" t="str">
        <f>IF('Ввод'!M16="","",'Ввод'!M16)</f>
        <v/>
      </c>
      <c r="R16" s="6" t="str">
        <f>IF('Ввод'!B16="","",IF(O16="","Укажите источник",IF(N16="","Недостаточно данных объёма",IF(L16="","Объём рассчитан; шифр не выбран",IF('Ввод'!B16="Лоток",IF(OR(C16&gt;400,C16&lt;=0,'Ввод'!N16&lt;&gt;"Штампованный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7" ht="70" customHeight="1" spans="1:18" x14ac:dyDescent="0.25">
      <c r="A17" s="6" t="str">
        <f>IF('Ввод'!A17="","",'Ввод'!A17)</f>
        <v/>
      </c>
      <c r="B17" s="6" t="str">
        <f>IF('Ввод'!C17="","",'Ввод'!C17)</f>
        <v/>
      </c>
      <c r="C17" s="7" t="str">
        <f>IF('Ввод'!D17="","",'Ввод'!D17)</f>
        <v/>
      </c>
      <c r="D17" s="7" t="str">
        <f>IF('Ввод'!E17="","",'Ввод'!E17)</f>
        <v/>
      </c>
      <c r="E17" s="6" t="str">
        <f>IF('Ввод'!F17="","",'Ввод'!F17)</f>
        <v/>
      </c>
      <c r="F17" s="7" t="str">
        <f>IF('Ввод'!G17="","",'Ввод'!G17)</f>
        <v/>
      </c>
      <c r="G17" s="7" t="str">
        <f>IF('Ввод'!H17="","",'Ввод'!H17)</f>
        <v/>
      </c>
      <c r="H17" s="7" t="str">
        <f>IF('Ввод'!I17="","",'Ввод'!I17)</f>
        <v/>
      </c>
      <c r="I17" s="8" t="str">
        <f>IF(E17="кг/м",IF(F17&gt;0,F17,""),IF(AND(E17="кг/секцию",D17&gt;0,F17&gt;0),F17/D17,""))</f>
        <v/>
      </c>
      <c r="J17" s="7" t="str">
        <f>IF('Ввод'!B17="Лоток",IF(AND(I17&gt;0,G17&gt;0),I17*G17,""),IF(AND('Ввод'!B17="Опоры",E17="кг/шт.",F17&gt;0,H17&gt;0),F17*H17,""))</f>
        <v/>
      </c>
      <c r="K17" s="8" t="str">
        <f>IF(J17="","",J17/1000)</f>
        <v/>
      </c>
      <c r="L17" s="6" t="str">
        <f>IF('Ввод'!P17&lt;&gt;"",'Ввод'!P17,IF(AND('Ввод'!B17="Лоток",'Ввод'!N17="Штампованный по установленным конструкциям",C17&gt;0,C17&lt;=400,I17&gt;0,G17&gt;0,O17&lt;&gt;""),IF(C17&lt;=200,"08-02-395-01","08-02-395-02"),""))</f>
        <v/>
      </c>
      <c r="M17" s="6" t="str">
        <f>IF('Ввод'!J17="","",'Ввод'!J17)</f>
        <v/>
      </c>
      <c r="N17" s="8" t="str">
        <f>IF(M17="т",K17,IF(M17="100 м",IF(G17&gt;0,G17/100,""),IF(M17="100 шт.",IF(H17&gt;0,H17/100,""),IF(M17="шт.",IF(H17&gt;0,H17,""),""))))</f>
        <v/>
      </c>
      <c r="O17" s="6" t="str">
        <f>IF('Ввод'!K17="","",'Ввод'!K17)</f>
        <v/>
      </c>
      <c r="P17" s="6" t="str">
        <f>IF('Ввод'!L17="","",'Ввод'!L17)</f>
        <v/>
      </c>
      <c r="Q17" s="6" t="str">
        <f>IF('Ввод'!M17="","",'Ввод'!M17)</f>
        <v/>
      </c>
      <c r="R17" s="6" t="str">
        <f>IF('Ввод'!B17="","",IF(O17="","Укажите источник",IF(N17="","Недостаточно данных объёма",IF(L17="","Объём рассчитан; шифр не выбран",IF('Ввод'!B17="Лоток",IF(OR(C17&gt;400,C17&lt;=0,'Ввод'!N17&lt;&gt;"Штампованный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8" ht="70" customHeight="1" spans="1:18" x14ac:dyDescent="0.25">
      <c r="A18" s="6" t="str">
        <f>IF('Ввод'!A18="","",'Ввод'!A18)</f>
        <v/>
      </c>
      <c r="B18" s="6" t="str">
        <f>IF('Ввод'!C18="","",'Ввод'!C18)</f>
        <v/>
      </c>
      <c r="C18" s="7" t="str">
        <f>IF('Ввод'!D18="","",'Ввод'!D18)</f>
        <v/>
      </c>
      <c r="D18" s="7" t="str">
        <f>IF('Ввод'!E18="","",'Ввод'!E18)</f>
        <v/>
      </c>
      <c r="E18" s="6" t="str">
        <f>IF('Ввод'!F18="","",'Ввод'!F18)</f>
        <v/>
      </c>
      <c r="F18" s="7" t="str">
        <f>IF('Ввод'!G18="","",'Ввод'!G18)</f>
        <v/>
      </c>
      <c r="G18" s="7" t="str">
        <f>IF('Ввод'!H18="","",'Ввод'!H18)</f>
        <v/>
      </c>
      <c r="H18" s="7" t="str">
        <f>IF('Ввод'!I18="","",'Ввод'!I18)</f>
        <v/>
      </c>
      <c r="I18" s="8" t="str">
        <f>IF(E18="кг/м",IF(F18&gt;0,F18,""),IF(AND(E18="кг/секцию",D18&gt;0,F18&gt;0),F18/D18,""))</f>
        <v/>
      </c>
      <c r="J18" s="7" t="str">
        <f>IF('Ввод'!B18="Лоток",IF(AND(I18&gt;0,G18&gt;0),I18*G18,""),IF(AND('Ввод'!B18="Опоры",E18="кг/шт.",F18&gt;0,H18&gt;0),F18*H18,""))</f>
        <v/>
      </c>
      <c r="K18" s="8" t="str">
        <f>IF(J18="","",J18/1000)</f>
        <v/>
      </c>
      <c r="L18" s="6" t="str">
        <f>IF('Ввод'!P18&lt;&gt;"",'Ввод'!P18,IF(AND('Ввод'!B18="Лоток",'Ввод'!N18="Штампованный по установленным конструкциям",C18&gt;0,C18&lt;=400,I18&gt;0,G18&gt;0,O18&lt;&gt;""),IF(C18&lt;=200,"08-02-395-01","08-02-395-02"),""))</f>
        <v/>
      </c>
      <c r="M18" s="6" t="str">
        <f>IF('Ввод'!J18="","",'Ввод'!J18)</f>
        <v/>
      </c>
      <c r="N18" s="8" t="str">
        <f>IF(M18="т",K18,IF(M18="100 м",IF(G18&gt;0,G18/100,""),IF(M18="100 шт.",IF(H18&gt;0,H18/100,""),IF(M18="шт.",IF(H18&gt;0,H18,""),""))))</f>
        <v/>
      </c>
      <c r="O18" s="6" t="str">
        <f>IF('Ввод'!K18="","",'Ввод'!K18)</f>
        <v/>
      </c>
      <c r="P18" s="6" t="str">
        <f>IF('Ввод'!L18="","",'Ввод'!L18)</f>
        <v/>
      </c>
      <c r="Q18" s="6" t="str">
        <f>IF('Ввод'!M18="","",'Ввод'!M18)</f>
        <v/>
      </c>
      <c r="R18" s="6" t="str">
        <f>IF('Ввод'!B18="","",IF(O18="","Укажите источник",IF(N18="","Недостаточно данных объёма",IF(L18="","Объём рассчитан; шифр не выбран",IF('Ввод'!B18="Лоток",IF(OR(C18&gt;400,C18&lt;=0,'Ввод'!N18&lt;&gt;"Штампованный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19" ht="70" customHeight="1" spans="1:18" x14ac:dyDescent="0.25">
      <c r="A19" s="6" t="str">
        <f>IF('Ввод'!A19="","",'Ввод'!A19)</f>
        <v/>
      </c>
      <c r="B19" s="6" t="str">
        <f>IF('Ввод'!C19="","",'Ввод'!C19)</f>
        <v/>
      </c>
      <c r="C19" s="7" t="str">
        <f>IF('Ввод'!D19="","",'Ввод'!D19)</f>
        <v/>
      </c>
      <c r="D19" s="7" t="str">
        <f>IF('Ввод'!E19="","",'Ввод'!E19)</f>
        <v/>
      </c>
      <c r="E19" s="6" t="str">
        <f>IF('Ввод'!F19="","",'Ввод'!F19)</f>
        <v/>
      </c>
      <c r="F19" s="7" t="str">
        <f>IF('Ввод'!G19="","",'Ввод'!G19)</f>
        <v/>
      </c>
      <c r="G19" s="7" t="str">
        <f>IF('Ввод'!H19="","",'Ввод'!H19)</f>
        <v/>
      </c>
      <c r="H19" s="7" t="str">
        <f>IF('Ввод'!I19="","",'Ввод'!I19)</f>
        <v/>
      </c>
      <c r="I19" s="8" t="str">
        <f>IF(E19="кг/м",IF(F19&gt;0,F19,""),IF(AND(E19="кг/секцию",D19&gt;0,F19&gt;0),F19/D19,""))</f>
        <v/>
      </c>
      <c r="J19" s="7" t="str">
        <f>IF('Ввод'!B19="Лоток",IF(AND(I19&gt;0,G19&gt;0),I19*G19,""),IF(AND('Ввод'!B19="Опоры",E19="кг/шт.",F19&gt;0,H19&gt;0),F19*H19,""))</f>
        <v/>
      </c>
      <c r="K19" s="8" t="str">
        <f>IF(J19="","",J19/1000)</f>
        <v/>
      </c>
      <c r="L19" s="6" t="str">
        <f>IF('Ввод'!P19&lt;&gt;"",'Ввод'!P19,IF(AND('Ввод'!B19="Лоток",'Ввод'!N19="Штампованный по установленным конструкциям",C19&gt;0,C19&lt;=400,I19&gt;0,G19&gt;0,O19&lt;&gt;""),IF(C19&lt;=200,"08-02-395-01","08-02-395-02"),""))</f>
        <v/>
      </c>
      <c r="M19" s="6" t="str">
        <f>IF('Ввод'!J19="","",'Ввод'!J19)</f>
        <v/>
      </c>
      <c r="N19" s="8" t="str">
        <f>IF(M19="т",K19,IF(M19="100 м",IF(G19&gt;0,G19/100,""),IF(M19="100 шт.",IF(H19&gt;0,H19/100,""),IF(M19="шт.",IF(H19&gt;0,H19,""),""))))</f>
        <v/>
      </c>
      <c r="O19" s="6" t="str">
        <f>IF('Ввод'!K19="","",'Ввод'!K19)</f>
        <v/>
      </c>
      <c r="P19" s="6" t="str">
        <f>IF('Ввод'!L19="","",'Ввод'!L19)</f>
        <v/>
      </c>
      <c r="Q19" s="6" t="str">
        <f>IF('Ввод'!M19="","",'Ввод'!M19)</f>
        <v/>
      </c>
      <c r="R19" s="6" t="str">
        <f>IF('Ввод'!B19="","",IF(O19="","Укажите источник",IF(N19="","Недостаточно данных объёма",IF(L19="","Объём рассчитан; шифр не выбран",IF('Ввод'!B19="Лоток",IF(OR(C19&gt;400,C19&lt;=0,'Ввод'!N19&lt;&gt;"Штампованный по установленным конструкциям"),"Проверьте применимость шифра","Проверить и утвердить подбор"),"Проверить технологию и ресурсы")))))</f>
        <v/>
      </c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32" customHeight="1" spans="1:18" x14ac:dyDescent="0.25">
      <c r="A21" s="2" t="s">
        <v>42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32" customHeight="1" spans="1:18" x14ac:dyDescent="0.25">
      <c r="A22" s="2" t="s">
        <v>43</v>
      </c>
      <c r="B22" s="2"/>
      <c r="C22" s="2"/>
      <c r="D22" s="2"/>
      <c r="E22" s="2"/>
      <c r="F22" s="2"/>
      <c r="G22" s="2"/>
      <c r="H22" s="2"/>
      <c r="I22" s="2"/>
      <c r="J22" s="2"/>
      <c r="K22" s="5">
        <f>IF('Ввод'!B10="Лоток",K10,0)+IF('Ввод'!B11="Лоток",K11,0)+IF('Ввод'!B12="Лоток",K12,0)+IF('Ввод'!B13="Лоток",K13,0)+IF('Ввод'!B14="Лоток",K14,0)+IF('Ввод'!B15="Лоток",K15,0)+IF('Ввод'!B16="Лоток",K16,0)+IF('Ввод'!B17="Лоток",K17,0)+IF('Ввод'!B18="Лоток",K18,0)+IF('Ввод'!B19="Лоток",K19,0)</f>
        <v>0</v>
      </c>
      <c r="L22" s="2"/>
      <c r="M22" s="2"/>
      <c r="N22" s="2"/>
      <c r="O22" s="2"/>
      <c r="P22" s="2"/>
      <c r="Q22" s="2"/>
      <c r="R22" s="2"/>
    </row>
    <row r="23" ht="32" customHeight="1" spans="1:18" x14ac:dyDescent="0.25">
      <c r="A23" s="2" t="s">
        <v>44</v>
      </c>
      <c r="B23" s="2"/>
      <c r="C23" s="2"/>
      <c r="D23" s="2"/>
      <c r="E23" s="2"/>
      <c r="F23" s="2"/>
      <c r="G23" s="2"/>
      <c r="H23" s="2"/>
      <c r="I23" s="2"/>
      <c r="J23" s="2"/>
      <c r="K23" s="5">
        <f>IF('Ввод'!B10="Опоры",K10,0)+IF('Ввод'!B11="Опоры",K11,0)+IF('Ввод'!B12="Опоры",K12,0)+IF('Ввод'!B13="Опоры",K13,0)+IF('Ввод'!B14="Опоры",K14,0)+IF('Ввод'!B15="Опоры",K15,0)+IF('Ввод'!B16="Опоры",K16,0)+IF('Ввод'!B17="Опоры",K17,0)+IF('Ввод'!B18="Опоры",K18,0)+IF('Ввод'!B19="Опоры",K19,0)</f>
        <v>0</v>
      </c>
      <c r="L23" s="2"/>
      <c r="M23" s="2"/>
      <c r="N23" s="2"/>
      <c r="O23" s="2"/>
      <c r="P23" s="2"/>
      <c r="Q23" s="2"/>
      <c r="R23" s="2"/>
    </row>
    <row r="24" ht="32" customHeight="1" spans="1:1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ht="32" customHeight="1" spans="1:1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autoFilter ref="A9:R19"/>
  <mergeCells count="8">
    <mergeCell ref="A1:R1"/>
    <mergeCell ref="B2:R2"/>
    <mergeCell ref="B3:R3"/>
    <mergeCell ref="B4:R4"/>
    <mergeCell ref="B5:R5"/>
    <mergeCell ref="B6:R6"/>
    <mergeCell ref="A7:R7"/>
    <mergeCell ref="A21:R21"/>
  </mergeCells>
  <pageMargins left="0.25" right="0.25" top="0.4" bottom="0.4" header="0.15" footer="0.15"/>
  <pageSetup paperSize="8" orientation="landscape" fitToWidth="1" fitToHeight="0"/>
  <headerFooter>
    <oddFooter>Кабельная трасса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20" customWidth="1"/>
    <col min="4" max="4" width="28" customWidth="1"/>
    <col min="5" max="5" width="45" customWidth="1"/>
    <col min="6" max="6" width="26" customWidth="1"/>
    <col min="7" max="7" width="18" customWidth="1"/>
    <col min="8" max="8" width="60" customWidth="1"/>
  </cols>
  <sheetData>
    <row r="1" ht="28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5" t="str">
        <f>IF('Ввод'!B2="","",'Ввод'!B2)</f>
        <v/>
      </c>
      <c r="C2" s="5"/>
      <c r="D2" s="5"/>
      <c r="E2" s="5"/>
      <c r="F2" s="5"/>
      <c r="G2" s="5"/>
      <c r="H2" s="5"/>
    </row>
    <row r="3" spans="1:8" x14ac:dyDescent="0.25">
      <c r="A3" s="2" t="s">
        <v>2</v>
      </c>
      <c r="B3" s="5" t="str">
        <f>IF('Ввод'!B3="","",'Ввод'!B3)</f>
        <v/>
      </c>
      <c r="C3" s="5"/>
      <c r="D3" s="5"/>
      <c r="E3" s="5"/>
      <c r="F3" s="5"/>
      <c r="G3" s="5"/>
      <c r="H3" s="5"/>
    </row>
    <row r="4" spans="1:8" x14ac:dyDescent="0.25">
      <c r="A4" s="2" t="s">
        <v>3</v>
      </c>
      <c r="B4" s="5" t="str">
        <f>IF('Ввод'!B4="","",'Ввод'!B4)</f>
        <v/>
      </c>
      <c r="C4" s="5"/>
      <c r="D4" s="5"/>
      <c r="E4" s="5"/>
      <c r="F4" s="5"/>
      <c r="G4" s="5"/>
      <c r="H4" s="5"/>
    </row>
    <row r="5" spans="1:8" x14ac:dyDescent="0.25">
      <c r="A5" s="2" t="s">
        <v>4</v>
      </c>
      <c r="B5" s="5" t="str">
        <f>IF('Ввод'!B5="","",'Ввод'!B5)</f>
        <v>Укажите редакцию базы для сметы</v>
      </c>
      <c r="C5" s="5"/>
      <c r="D5" s="5"/>
      <c r="E5" s="5"/>
      <c r="F5" s="5"/>
      <c r="G5" s="5"/>
      <c r="H5" s="5"/>
    </row>
    <row r="6" spans="1:8" x14ac:dyDescent="0.25">
      <c r="A6" s="2" t="s">
        <v>6</v>
      </c>
      <c r="B6" s="5" t="str">
        <f>IF('Ввод'!B6="","",'Ввод'!B6)</f>
        <v/>
      </c>
      <c r="C6" s="5"/>
      <c r="D6" s="5"/>
      <c r="E6" s="5"/>
      <c r="F6" s="5"/>
      <c r="G6" s="5"/>
      <c r="H6" s="5"/>
    </row>
    <row r="7" ht="32" customHeight="1" spans="1:8" x14ac:dyDescent="0.25">
      <c r="A7" s="2" t="s">
        <v>7</v>
      </c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ht="64" customHeight="1" spans="1:8" x14ac:dyDescent="0.25">
      <c r="A9" s="3" t="s">
        <v>8</v>
      </c>
      <c r="B9" s="3" t="s">
        <v>9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50</v>
      </c>
      <c r="H9" s="3" t="s">
        <v>51</v>
      </c>
    </row>
    <row r="10" ht="70" customHeight="1" spans="1:8" x14ac:dyDescent="0.25">
      <c r="A10" s="6" t="str">
        <f>IF('Ввод'!A10="","",'Ввод'!A10)</f>
        <v/>
      </c>
      <c r="B10" s="6" t="str">
        <f>IF('Ввод'!B10="","",'Ввод'!B10)</f>
        <v>Лоток</v>
      </c>
      <c r="C10" s="9" t="str">
        <f>IF('Расчёт'!N10="","",'Расчёт'!N10)</f>
        <v/>
      </c>
      <c r="D10" s="9" t="str">
        <f>IF('Расчёт'!L10="","",'Расчёт'!L10)</f>
        <v/>
      </c>
      <c r="E10" s="9" t="str">
        <f>IF('Расчёт'!R10="","",'Расчёт'!R10)</f>
        <v>Укажите источник</v>
      </c>
      <c r="F10" s="10"/>
      <c r="G10" s="10"/>
      <c r="H10" s="10"/>
    </row>
    <row r="11" ht="70" customHeight="1" spans="1:8" x14ac:dyDescent="0.25">
      <c r="A11" s="6" t="str">
        <f>IF('Ввод'!A11="","",'Ввод'!A11)</f>
        <v/>
      </c>
      <c r="B11" s="6" t="str">
        <f>IF('Ввод'!B11="","",'Ввод'!B11)</f>
        <v>Опоры</v>
      </c>
      <c r="C11" s="9" t="str">
        <f>IF('Расчёт'!N11="","",'Расчёт'!N11)</f>
        <v/>
      </c>
      <c r="D11" s="9" t="str">
        <f>IF('Расчёт'!L11="","",'Расчёт'!L11)</f>
        <v/>
      </c>
      <c r="E11" s="9" t="str">
        <f>IF('Расчёт'!R11="","",'Расчёт'!R11)</f>
        <v>Укажите источник</v>
      </c>
      <c r="F11" s="10"/>
      <c r="G11" s="10"/>
      <c r="H11" s="10"/>
    </row>
    <row r="12" ht="70" customHeight="1" spans="1:8" x14ac:dyDescent="0.25">
      <c r="A12" s="6" t="str">
        <f>IF('Ввод'!A12="","",'Ввод'!A12)</f>
        <v/>
      </c>
      <c r="B12" s="6" t="str">
        <f>IF('Ввод'!B12="","",'Ввод'!B12)</f>
        <v>Кабель</v>
      </c>
      <c r="C12" s="9" t="str">
        <f>IF('Расчёт'!N12="","",'Расчёт'!N12)</f>
        <v/>
      </c>
      <c r="D12" s="9" t="str">
        <f>IF('Расчёт'!L12="","",'Расчёт'!L12)</f>
        <v/>
      </c>
      <c r="E12" s="9" t="str">
        <f>IF('Расчёт'!R12="","",'Расчёт'!R12)</f>
        <v>Укажите источник</v>
      </c>
      <c r="F12" s="10"/>
      <c r="G12" s="10"/>
      <c r="H12" s="10"/>
    </row>
    <row r="13" ht="70" customHeight="1" spans="1:8" x14ac:dyDescent="0.25">
      <c r="A13" s="6" t="str">
        <f>IF('Ввод'!A13="","",'Ввод'!A13)</f>
        <v/>
      </c>
      <c r="B13" s="6" t="str">
        <f>IF('Ввод'!B13="","",'Ввод'!B13)</f>
        <v/>
      </c>
      <c r="C13" s="9" t="str">
        <f>IF('Расчёт'!N13="","",'Расчёт'!N13)</f>
        <v/>
      </c>
      <c r="D13" s="9" t="str">
        <f>IF('Расчёт'!L13="","",'Расчёт'!L13)</f>
        <v/>
      </c>
      <c r="E13" s="9" t="str">
        <f>IF('Расчёт'!R13="","",'Расчёт'!R13)</f>
        <v/>
      </c>
      <c r="F13" s="10"/>
      <c r="G13" s="10"/>
      <c r="H13" s="10"/>
    </row>
    <row r="14" ht="70" customHeight="1" spans="1:8" x14ac:dyDescent="0.25">
      <c r="A14" s="6" t="str">
        <f>IF('Ввод'!A14="","",'Ввод'!A14)</f>
        <v/>
      </c>
      <c r="B14" s="6" t="str">
        <f>IF('Ввод'!B14="","",'Ввод'!B14)</f>
        <v/>
      </c>
      <c r="C14" s="9" t="str">
        <f>IF('Расчёт'!N14="","",'Расчёт'!N14)</f>
        <v/>
      </c>
      <c r="D14" s="9" t="str">
        <f>IF('Расчёт'!L14="","",'Расчёт'!L14)</f>
        <v/>
      </c>
      <c r="E14" s="9" t="str">
        <f>IF('Расчёт'!R14="","",'Расчёт'!R14)</f>
        <v/>
      </c>
      <c r="F14" s="10"/>
      <c r="G14" s="10"/>
      <c r="H14" s="10"/>
    </row>
    <row r="15" ht="70" customHeight="1" spans="1:8" x14ac:dyDescent="0.25">
      <c r="A15" s="6" t="str">
        <f>IF('Ввод'!A15="","",'Ввод'!A15)</f>
        <v/>
      </c>
      <c r="B15" s="6" t="str">
        <f>IF('Ввод'!B15="","",'Ввод'!B15)</f>
        <v/>
      </c>
      <c r="C15" s="9" t="str">
        <f>IF('Расчёт'!N15="","",'Расчёт'!N15)</f>
        <v/>
      </c>
      <c r="D15" s="9" t="str">
        <f>IF('Расчёт'!L15="","",'Расчёт'!L15)</f>
        <v/>
      </c>
      <c r="E15" s="9" t="str">
        <f>IF('Расчёт'!R15="","",'Расчёт'!R15)</f>
        <v/>
      </c>
      <c r="F15" s="10"/>
      <c r="G15" s="10"/>
      <c r="H15" s="10"/>
    </row>
    <row r="16" ht="70" customHeight="1" spans="1:8" x14ac:dyDescent="0.25">
      <c r="A16" s="6" t="str">
        <f>IF('Ввод'!A16="","",'Ввод'!A16)</f>
        <v/>
      </c>
      <c r="B16" s="6" t="str">
        <f>IF('Ввод'!B16="","",'Ввод'!B16)</f>
        <v/>
      </c>
      <c r="C16" s="9" t="str">
        <f>IF('Расчёт'!N16="","",'Расчёт'!N16)</f>
        <v/>
      </c>
      <c r="D16" s="9" t="str">
        <f>IF('Расчёт'!L16="","",'Расчёт'!L16)</f>
        <v/>
      </c>
      <c r="E16" s="9" t="str">
        <f>IF('Расчёт'!R16="","",'Расчёт'!R16)</f>
        <v/>
      </c>
      <c r="F16" s="10"/>
      <c r="G16" s="10"/>
      <c r="H16" s="10"/>
    </row>
    <row r="17" ht="70" customHeight="1" spans="1:8" x14ac:dyDescent="0.25">
      <c r="A17" s="6" t="str">
        <f>IF('Ввод'!A17="","",'Ввод'!A17)</f>
        <v/>
      </c>
      <c r="B17" s="6" t="str">
        <f>IF('Ввод'!B17="","",'Ввод'!B17)</f>
        <v/>
      </c>
      <c r="C17" s="9" t="str">
        <f>IF('Расчёт'!N17="","",'Расчёт'!N17)</f>
        <v/>
      </c>
      <c r="D17" s="9" t="str">
        <f>IF('Расчёт'!L17="","",'Расчёт'!L17)</f>
        <v/>
      </c>
      <c r="E17" s="9" t="str">
        <f>IF('Расчёт'!R17="","",'Расчёт'!R17)</f>
        <v/>
      </c>
      <c r="F17" s="10"/>
      <c r="G17" s="10"/>
      <c r="H17" s="10"/>
    </row>
    <row r="18" ht="70" customHeight="1" spans="1:8" x14ac:dyDescent="0.25">
      <c r="A18" s="6" t="str">
        <f>IF('Ввод'!A18="","",'Ввод'!A18)</f>
        <v/>
      </c>
      <c r="B18" s="6" t="str">
        <f>IF('Ввод'!B18="","",'Ввод'!B18)</f>
        <v/>
      </c>
      <c r="C18" s="9" t="str">
        <f>IF('Расчёт'!N18="","",'Расчёт'!N18)</f>
        <v/>
      </c>
      <c r="D18" s="9" t="str">
        <f>IF('Расчёт'!L18="","",'Расчёт'!L18)</f>
        <v/>
      </c>
      <c r="E18" s="9" t="str">
        <f>IF('Расчёт'!R18="","",'Расчёт'!R18)</f>
        <v/>
      </c>
      <c r="F18" s="10"/>
      <c r="G18" s="10"/>
      <c r="H18" s="10"/>
    </row>
    <row r="19" ht="70" customHeight="1" spans="1:8" x14ac:dyDescent="0.25">
      <c r="A19" s="6" t="str">
        <f>IF('Ввод'!A19="","",'Ввод'!A19)</f>
        <v/>
      </c>
      <c r="B19" s="6" t="str">
        <f>IF('Ввод'!B19="","",'Ввод'!B19)</f>
        <v/>
      </c>
      <c r="C19" s="9" t="str">
        <f>IF('Расчёт'!N19="","",'Расчёт'!N19)</f>
        <v/>
      </c>
      <c r="D19" s="9" t="str">
        <f>IF('Расчёт'!L19="","",'Расчёт'!L19)</f>
        <v/>
      </c>
      <c r="E19" s="9" t="str">
        <f>IF('Расчёт'!R19="","",'Расчёт'!R19)</f>
        <v/>
      </c>
      <c r="F19" s="10"/>
      <c r="G19" s="10"/>
      <c r="H19" s="10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ht="32" customHeight="1" spans="1:8" x14ac:dyDescent="0.25">
      <c r="A21" s="2" t="s">
        <v>52</v>
      </c>
      <c r="B21" s="2"/>
      <c r="C21" s="2"/>
      <c r="D21" s="2"/>
      <c r="E21" s="2"/>
      <c r="F21" s="2"/>
      <c r="G21" s="2"/>
      <c r="H21" s="2"/>
    </row>
    <row r="22" ht="32" customHeight="1" spans="1:8" x14ac:dyDescent="0.25">
      <c r="A22" s="2" t="s">
        <v>53</v>
      </c>
      <c r="B22" s="2"/>
      <c r="C22" s="2"/>
      <c r="D22" s="2"/>
      <c r="E22" s="2"/>
      <c r="F22" s="2"/>
      <c r="G22" s="2"/>
      <c r="H22" s="2"/>
    </row>
    <row r="23" ht="32" customHeight="1" spans="1:8" x14ac:dyDescent="0.25">
      <c r="A23" s="2" t="s">
        <v>54</v>
      </c>
      <c r="B23" s="2"/>
      <c r="C23" s="2"/>
      <c r="D23" s="2"/>
      <c r="E23" s="2"/>
      <c r="F23" s="2"/>
      <c r="G23" s="2"/>
      <c r="H23" s="2"/>
    </row>
    <row r="24" ht="32" customHeight="1" spans="1:8" x14ac:dyDescent="0.25">
      <c r="A24" s="2" t="s">
        <v>55</v>
      </c>
      <c r="B24" s="2"/>
      <c r="C24" s="2"/>
      <c r="D24" s="2"/>
      <c r="E24" s="2"/>
      <c r="F24" s="2"/>
      <c r="G24" s="2"/>
      <c r="H24" s="2"/>
    </row>
    <row r="25" ht="32" customHeight="1" spans="1:8" x14ac:dyDescent="0.25">
      <c r="A25" s="2" t="s">
        <v>56</v>
      </c>
      <c r="B25" s="2"/>
      <c r="C25" s="2"/>
      <c r="D25" s="2"/>
      <c r="E25" s="2"/>
      <c r="F25" s="2"/>
      <c r="G25" s="2"/>
      <c r="H25" s="2"/>
    </row>
  </sheetData>
  <autoFilter ref="A9:H19"/>
  <mergeCells count="12">
    <mergeCell ref="A1:H1"/>
    <mergeCell ref="B2:H2"/>
    <mergeCell ref="B3:H3"/>
    <mergeCell ref="B4:H4"/>
    <mergeCell ref="B5:H5"/>
    <mergeCell ref="B6:H6"/>
    <mergeCell ref="A7:H7"/>
    <mergeCell ref="A21:H21"/>
    <mergeCell ref="A22:H22"/>
    <mergeCell ref="A23:H23"/>
    <mergeCell ref="A24:H24"/>
    <mergeCell ref="A25:H25"/>
  </mergeCells>
  <pageMargins left="0.25" right="0.25" top="0.4" bottom="0.4" header="0.15" footer="0.15"/>
  <pageSetup paperSize="8" orientation="landscape" fitToWidth="1" fitToHeight="0"/>
  <headerFooter>
    <oddFooter>Кабельная трасса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Ввод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2026-10-05T14:12:33Z</dcterms:modified>
</cp:coreProperties>
</file>