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" state="visible" r:id="rId5"/>
    <sheet sheetId="3" name="Ресурсы машин" state="visible" r:id="rId6"/>
    <sheet sheetId="4" name="Проверка" state="visible" r:id="rId7"/>
  </sheets>
  <definedNames>
    <definedName name="_xlnm.Print_Area" localSheetId="0">'Исходные данные'!$A1:$H19</definedName>
    <definedName name="_xlnm.Print_Titles" localSheetId="0">'Исходные данные'!$1:$8</definedName>
    <definedName name="_xlnm.Print_Area" localSheetId="1">'Выбор норм'!$A1:$L16</definedName>
    <definedName name="_xlnm.Print_Titles" localSheetId="1">'Выбор норм'!$1:$8</definedName>
    <definedName name="_xlnm.Print_Area" localSheetId="2">'Ресурсы машин'!$A1:$H14</definedName>
    <definedName name="_xlnm.Print_Titles" localSheetId="2">'Ресурсы машин'!$1:$8</definedName>
    <definedName name="_xlnm.Print_Area" localSheetId="3">'Проверка'!$A1:$F21</definedName>
    <definedName name="_xlnm.Print_Titles" localSheetId="3">'Проверка'!$1:$8</definedName>
  </definedNames>
  <calcPr calcId="171027" fullCalcOnLoad="1"/>
</workbook>
</file>

<file path=xl/sharedStrings.xml><?xml version="1.0" encoding="utf-8"?>
<sst xmlns="http://schemas.openxmlformats.org/spreadsheetml/2006/main" count="209" uniqueCount="126">
  <si>
    <t>Исходные данные</t>
  </si>
  <si>
    <t>Учебный расчёт по ВОР; не утверждённая смета</t>
  </si>
  <si>
    <t>ГЭСН ФСНБ-2022. Номер дополнения: проверить для объекта. Дата проверки: 05.10.2026</t>
  </si>
  <si>
    <t>Объект: внутренняя дворовая коммуникация. Версия учебной ВОР: 1 от 05.10.2026</t>
  </si>
  <si>
    <t>Проверил сметчик / дата: ____________________</t>
  </si>
  <si>
    <t>№</t>
  </si>
  <si>
    <t>Операция / место</t>
  </si>
  <si>
    <t>Группа грунта</t>
  </si>
  <si>
    <t>Техника</t>
  </si>
  <si>
    <t>Глубина / слой / расстояние</t>
  </si>
  <si>
    <t>Объём</t>
  </si>
  <si>
    <t>Единица</t>
  </si>
  <si>
    <t>Источник условий</t>
  </si>
  <si>
    <t>Основная траншея в отвал</t>
  </si>
  <si>
    <t>2, механизированная разработка</t>
  </si>
  <si>
    <t>Экскаватор «обратная лопата», ковш 0,65 м³</t>
  </si>
  <si>
    <t>В отвал; размеры по учебному проекту</t>
  </si>
  <si>
    <t>м³</t>
  </si>
  <si>
    <t>Учебный проект и ВОР, условия заданы отдельно</t>
  </si>
  <si>
    <t>Отдельная ручная траншея</t>
  </si>
  <si>
    <t>1, ручная разработка</t>
  </si>
  <si>
    <t>Вручную</t>
  </si>
  <si>
    <t>Глубина 1,8 м, откосы без креплений</t>
  </si>
  <si>
    <t>Засыпка бульдозером</t>
  </si>
  <si>
    <t>2, бульдозерная засыпка</t>
  </si>
  <si>
    <t>Бульдозер 79 кВт</t>
  </si>
  <si>
    <t>Перемещение до 5 м</t>
  </si>
  <si>
    <t>Уплотнение основной засыпки</t>
  </si>
  <si>
    <t>2, уплотнение</t>
  </si>
  <si>
    <t>Вибротрамбовки</t>
  </si>
  <si>
    <t>Послойное уплотнение по технологии учебного проекта</t>
  </si>
  <si>
    <t>Ручная засыпка</t>
  </si>
  <si>
    <t>1, ручная засыпка</t>
  </si>
  <si>
    <t>Вручную с трамбованием</t>
  </si>
  <si>
    <t>Ранее выброшенный грунт</t>
  </si>
  <si>
    <t>Грубая планировка</t>
  </si>
  <si>
    <t>Не определяет выбранную строку</t>
  </si>
  <si>
    <t>Бульдозер 59 кВт</t>
  </si>
  <si>
    <t>Только предварительная грубая планировка</t>
  </si>
  <si>
    <t>м²</t>
  </si>
  <si>
    <t>Состояние грунта: талый, естественной влажности, без грунтовых вод. Группы заданы для каждого способа работ, не вычисляются по названию грунта.</t>
  </si>
  <si>
    <t>Объёмы: учебная ВОР. Шифры, составы и расходы: локальная БД Сметрикс, сверены 05.10.2026. Дополнение базы требует подтверждения.</t>
  </si>
  <si>
    <t>Сборник: https://minstroyrf.gov.ru/trades/tree_download.php?ID=0&amp;folder=fsnb2022 (индексированный текст; прямой файл недоступен).</t>
  </si>
  <si>
    <t>Числа в голубых ячейках изменяемые. Формулы пересчитываются при открытии Excel. Остаток по условию остаётся на площадке; перевозки нет.</t>
  </si>
  <si>
    <t>Выбор норм</t>
  </si>
  <si>
    <t>База</t>
  </si>
  <si>
    <t>Шифр</t>
  </si>
  <si>
    <t>Название нормы</t>
  </si>
  <si>
    <t>Объём ВОР</t>
  </si>
  <si>
    <t>Измеритель</t>
  </si>
  <si>
    <t>Делитель</t>
  </si>
  <si>
    <t>Количество</t>
  </si>
  <si>
    <t>Причина выбора</t>
  </si>
  <si>
    <t>Учтённые операции</t>
  </si>
  <si>
    <t>Отдельные строки</t>
  </si>
  <si>
    <t>Проверка сметчиком</t>
  </si>
  <si>
    <t>ГЭСН-2022</t>
  </si>
  <si>
    <t>01-01-009-08</t>
  </si>
  <si>
    <t>Разработка грунта в траншеях экскаватором «обратная лопата» с ковшом вместимостью 0,65 (0,5-1) м3, группа грунтов: 2</t>
  </si>
  <si>
    <t>1000 м3</t>
  </si>
  <si>
    <t>Траншея, ковш и группа соответствуют строке</t>
  </si>
  <si>
    <t>Разработка траншей экскаватором по размерам и отметкам. Обработка откосов траншей до проектных. Перемещение экскаватора в пределах фронта работ.</t>
  </si>
  <si>
    <t>Перевозка отсутствует по условию ВОР</t>
  </si>
  <si>
    <t>Проверить</t>
  </si>
  <si>
    <t>01-02-057-01</t>
  </si>
  <si>
    <t>Разработка грунта вручную в траншеях глубиной до 2 м без креплений с откосами, группа грунтов: 1</t>
  </si>
  <si>
    <t>100 м3</t>
  </si>
  <si>
    <t>Самостоятельный участок, не недобор</t>
  </si>
  <si>
    <t>Разработка грунта с выбрасыванием на бровку. Зачистка дна и поверхности стенок. Откидка грунта от бровки.</t>
  </si>
  <si>
    <t>Не относится к 400 м³ основной разработки</t>
  </si>
  <si>
    <t>01-01-033-05</t>
  </si>
  <si>
    <t>Засыпка траншей и котлованов с перемещением грунта до 5 м бульдозерами мощностью: 79 кВт (108 л.с.), группа грунтов 2</t>
  </si>
  <si>
    <t>Мощность, дальность и группа соответствуют строке</t>
  </si>
  <si>
    <t>Перемещение грунта с засыпкой траншей и котлованов.</t>
  </si>
  <si>
    <t>Уплотнение этих 300 м³ предусмотрено отдельно</t>
  </si>
  <si>
    <t>01-02-014-01</t>
  </si>
  <si>
    <t>Уплотнение грунта вибротрамбовками, группа грунтов: 1-2</t>
  </si>
  <si>
    <t>Вибротрамбовки для групп 1 и 2</t>
  </si>
  <si>
    <t>Разравнивание грунта перед уплотнением. Послойное уплотнение грунта вибротрамбовкой.</t>
  </si>
  <si>
    <t>Только 300 м³; ручные 20 м³ исключены</t>
  </si>
  <si>
    <t>01-02-061-01</t>
  </si>
  <si>
    <t>Засыпка вручную траншей, пазух котлованов и ям, группа грунтов: 1</t>
  </si>
  <si>
    <t>Отдельный участок группы 1</t>
  </si>
  <si>
    <t>Засыпка ранее выброшенным грунтом с разбивкой комьев и трамбованием. Поливка водой при необходимости.</t>
  </si>
  <si>
    <t>Трамбование входит, не повторять</t>
  </si>
  <si>
    <t>01-01-036-01</t>
  </si>
  <si>
    <t>Планировка площадей бульдозерами мощностью: 59 кВт (80л.с.)</t>
  </si>
  <si>
    <t>1000 м2</t>
  </si>
  <si>
    <t>Мощность и вид планировки соответствуют строке</t>
  </si>
  <si>
    <t>Предварительная (грубая) планировка площадей со срезкой неровностей грунта и засыпка впадин.</t>
  </si>
  <si>
    <t>Для окончательной планировки нужна проверка поправок</t>
  </si>
  <si>
    <t>Количество = объём ВОР / делитель измерителя. Разные операции и измерители не складывают в общий итог. Цена не задана.</t>
  </si>
  <si>
    <t>Ресурсы машин</t>
  </si>
  <si>
    <t>Шифр нормы</t>
  </si>
  <si>
    <t>Код ресурса</t>
  </si>
  <si>
    <t>Название машины</t>
  </si>
  <si>
    <t>Расход на измеритель</t>
  </si>
  <si>
    <t>Количество нормы</t>
  </si>
  <si>
    <t>Расход на объём</t>
  </si>
  <si>
    <t>91.01.05-086</t>
  </si>
  <si>
    <t>Экскаваторы одноковшовые дизельные на гусеничном ходу, объем ковша 0,65 м3</t>
  </si>
  <si>
    <t>маш.-ч</t>
  </si>
  <si>
    <t>91.01.01-035</t>
  </si>
  <si>
    <t>Бульдозеры, мощность 79 кВт (108 л.с.)</t>
  </si>
  <si>
    <t>91.08.09-502</t>
  </si>
  <si>
    <t>Вибротрамбовки бензиновые, мощность до 4 кВт</t>
  </si>
  <si>
    <t>91.01.01-034</t>
  </si>
  <si>
    <t>Бульдозеры, мощность 59 кВт (80 л.с.)</t>
  </si>
  <si>
    <t>Расход = количество нормы × расход ресурса. Машино-часы не являются календарным сроком. В ручных строках примера машин нет.</t>
  </si>
  <si>
    <t>Проверка</t>
  </si>
  <si>
    <t>Проверяемое значение</t>
  </si>
  <si>
    <t>Статус</t>
  </si>
  <si>
    <t>Что подтвердить</t>
  </si>
  <si>
    <t>Сверить измеритель и проектные условия</t>
  </si>
  <si>
    <t>Всего разработано по ВОР</t>
  </si>
  <si>
    <t>Механизированная и ручная разработка</t>
  </si>
  <si>
    <t>Всего засыпано по ВОР</t>
  </si>
  <si>
    <t>Уплотнение не добавляет объёма засыпки</t>
  </si>
  <si>
    <t>Разность объёмов по ВОР</t>
  </si>
  <si>
    <t>Остаётся на площадке, не физический баланс и не вывоз</t>
  </si>
  <si>
    <t>Нулевая разность подтверждает одинаковый объём двух операций</t>
  </si>
  <si>
    <t>Редакция базы</t>
  </si>
  <si>
    <t>Указать и подтвердить номер дополнения ФСНБ</t>
  </si>
  <si>
    <t>Составы засыпки 033 и 061</t>
  </si>
  <si>
    <t>033: перемещение с засыпкой. 061: трамбование входит, повторять нельзя</t>
  </si>
  <si>
    <t>Утверждение подбора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</si>
</sst>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22E22"/>
      <sz val="14"/>
      <name val="Arial"/>
    </font>
    <font>
      <sz val="10"/>
      <name val="Arial"/>
    </font>
    <font>
      <b/>
      <color rgb="FFFFFFFF"/>
      <sz val="10"/>
      <name val="Arial"/>
    </font>
    <font>
      <color rgb="FF29231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22E22"/>
      </patternFill>
    </fill>
    <fill>
      <patternFill patternType="solid">
        <fgColor rgb="FFEA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4" fillId="3" borderId="0" xfId="0" applyNumberFormat="1" applyFont="1" applyFill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2">
    <dxf>
      <fill>
        <patternFill patternType="solid">
          <bgColor rgb="FFFFE9B0"/>
        </patternFill>
      </fill>
    </dxf>
    <dxf>
      <fill>
        <patternFill patternType="solid">
          <bgColor rgb="FFFFE9B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1-01-009-08/" TargetMode="External"/><Relationship Id="rId2" Type="http://schemas.openxmlformats.org/officeDocument/2006/relationships/hyperlink" Target="https://smetrix.ru/spravochnik/gesn-2022/01-02-057-01/" TargetMode="External"/><Relationship Id="rId3" Type="http://schemas.openxmlformats.org/officeDocument/2006/relationships/hyperlink" Target="https://smetrix.ru/spravochnik/gesn-2022/01-01-033-05/" TargetMode="External"/><Relationship Id="rId4" Type="http://schemas.openxmlformats.org/officeDocument/2006/relationships/hyperlink" Target="https://smetrix.ru/spravochnik/gesn-2022/01-02-014-01/" TargetMode="External"/><Relationship Id="rId5" Type="http://schemas.openxmlformats.org/officeDocument/2006/relationships/hyperlink" Target="https://smetrix.ru/spravochnik/gesn-2022/01-02-061-01/" TargetMode="External"/><Relationship Id="rId6" Type="http://schemas.openxmlformats.org/officeDocument/2006/relationships/hyperlink" Target="https://smetrix.ru/spravochnik/gesn-2022/01-01-036-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35" customWidth="1"/>
    <col min="4" max="4" width="37" customWidth="1"/>
    <col min="5" max="5" width="40" customWidth="1"/>
    <col min="6" max="6" width="14" customWidth="1"/>
    <col min="7" max="7" width="12" customWidth="1"/>
    <col min="8" max="8" width="33" customWidth="1"/>
  </cols>
  <sheetData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24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ht="24" customHeight="1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6" ht="24" customHeight="1" spans="1:8" x14ac:dyDescent="0.25">
      <c r="A6" s="2" t="s">
        <v>4</v>
      </c>
      <c r="B6" s="2"/>
      <c r="C6" s="2"/>
      <c r="D6" s="2"/>
      <c r="E6" s="2"/>
      <c r="F6" s="2"/>
      <c r="G6" s="2"/>
      <c r="H6" s="2"/>
    </row>
    <row r="8" ht="36" customHeight="1" spans="1:8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</row>
    <row r="9" ht="52" customHeight="1" spans="1:8" x14ac:dyDescent="0.25">
      <c r="A9" s="4">
        <v>1</v>
      </c>
      <c r="B9" s="5" t="s">
        <v>13</v>
      </c>
      <c r="C9" s="5" t="s">
        <v>14</v>
      </c>
      <c r="D9" s="5" t="s">
        <v>15</v>
      </c>
      <c r="E9" s="5" t="s">
        <v>16</v>
      </c>
      <c r="F9" s="6">
        <v>400</v>
      </c>
      <c r="G9" s="5" t="s">
        <v>17</v>
      </c>
      <c r="H9" s="5" t="s">
        <v>18</v>
      </c>
    </row>
    <row r="10" ht="52" customHeight="1" spans="1:8" x14ac:dyDescent="0.25">
      <c r="A10" s="4">
        <v>2</v>
      </c>
      <c r="B10" s="5" t="s">
        <v>19</v>
      </c>
      <c r="C10" s="5" t="s">
        <v>20</v>
      </c>
      <c r="D10" s="5" t="s">
        <v>21</v>
      </c>
      <c r="E10" s="5" t="s">
        <v>22</v>
      </c>
      <c r="F10" s="6">
        <v>20</v>
      </c>
      <c r="G10" s="5" t="s">
        <v>17</v>
      </c>
      <c r="H10" s="5" t="s">
        <v>18</v>
      </c>
    </row>
    <row r="11" ht="52" customHeight="1" spans="1:8" x14ac:dyDescent="0.25">
      <c r="A11" s="4">
        <v>3</v>
      </c>
      <c r="B11" s="5" t="s">
        <v>23</v>
      </c>
      <c r="C11" s="5" t="s">
        <v>24</v>
      </c>
      <c r="D11" s="5" t="s">
        <v>25</v>
      </c>
      <c r="E11" s="5" t="s">
        <v>26</v>
      </c>
      <c r="F11" s="6">
        <v>300</v>
      </c>
      <c r="G11" s="5" t="s">
        <v>17</v>
      </c>
      <c r="H11" s="5" t="s">
        <v>18</v>
      </c>
    </row>
    <row r="12" ht="52" customHeight="1" spans="1:8" x14ac:dyDescent="0.25">
      <c r="A12" s="4">
        <v>4</v>
      </c>
      <c r="B12" s="5" t="s">
        <v>27</v>
      </c>
      <c r="C12" s="5" t="s">
        <v>28</v>
      </c>
      <c r="D12" s="5" t="s">
        <v>29</v>
      </c>
      <c r="E12" s="5" t="s">
        <v>30</v>
      </c>
      <c r="F12" s="6">
        <v>300</v>
      </c>
      <c r="G12" s="5" t="s">
        <v>17</v>
      </c>
      <c r="H12" s="5" t="s">
        <v>18</v>
      </c>
    </row>
    <row r="13" ht="52" customHeight="1" spans="1:8" x14ac:dyDescent="0.25">
      <c r="A13" s="4">
        <v>5</v>
      </c>
      <c r="B13" s="5" t="s">
        <v>31</v>
      </c>
      <c r="C13" s="5" t="s">
        <v>32</v>
      </c>
      <c r="D13" s="5" t="s">
        <v>33</v>
      </c>
      <c r="E13" s="5" t="s">
        <v>34</v>
      </c>
      <c r="F13" s="6">
        <v>20</v>
      </c>
      <c r="G13" s="5" t="s">
        <v>17</v>
      </c>
      <c r="H13" s="5" t="s">
        <v>18</v>
      </c>
    </row>
    <row r="14" ht="52" customHeight="1" spans="1:8" x14ac:dyDescent="0.25">
      <c r="A14" s="4">
        <v>6</v>
      </c>
      <c r="B14" s="5" t="s">
        <v>35</v>
      </c>
      <c r="C14" s="5" t="s">
        <v>36</v>
      </c>
      <c r="D14" s="5" t="s">
        <v>37</v>
      </c>
      <c r="E14" s="5" t="s">
        <v>38</v>
      </c>
      <c r="F14" s="6">
        <v>500</v>
      </c>
      <c r="G14" s="5" t="s">
        <v>39</v>
      </c>
      <c r="H14" s="5" t="s">
        <v>18</v>
      </c>
    </row>
    <row r="15" ht="52" customHeight="1" x14ac:dyDescent="0.25"/>
    <row r="16" ht="34" customHeight="1" spans="1:8" x14ac:dyDescent="0.25">
      <c r="A16" s="5" t="s">
        <v>40</v>
      </c>
      <c r="B16" s="5"/>
      <c r="C16" s="5"/>
      <c r="D16" s="5"/>
      <c r="E16" s="5"/>
      <c r="F16" s="5"/>
      <c r="G16" s="5"/>
      <c r="H16" s="5"/>
    </row>
    <row r="17" ht="34" customHeight="1" spans="1:8" x14ac:dyDescent="0.25">
      <c r="A17" s="5" t="s">
        <v>41</v>
      </c>
      <c r="B17" s="5"/>
      <c r="C17" s="5"/>
      <c r="D17" s="5"/>
      <c r="E17" s="5"/>
      <c r="F17" s="5"/>
      <c r="G17" s="5"/>
      <c r="H17" s="5"/>
    </row>
    <row r="18" ht="34" customHeight="1" spans="1:8" x14ac:dyDescent="0.25">
      <c r="A18" s="5" t="s">
        <v>42</v>
      </c>
      <c r="B18" s="5"/>
      <c r="C18" s="5"/>
      <c r="D18" s="5"/>
      <c r="E18" s="5"/>
      <c r="F18" s="5"/>
      <c r="G18" s="5"/>
      <c r="H18" s="5"/>
    </row>
    <row r="19" ht="34" customHeight="1" spans="1:8" x14ac:dyDescent="0.25">
      <c r="A19" s="5" t="s">
        <v>43</v>
      </c>
      <c r="B19" s="5"/>
      <c r="C19" s="5"/>
      <c r="D19" s="5"/>
      <c r="E19" s="5"/>
      <c r="F19" s="5"/>
      <c r="G19" s="5"/>
      <c r="H19" s="5"/>
    </row>
  </sheetData>
  <autoFilter ref="A8:H14"/>
  <mergeCells count="9">
    <mergeCell ref="A2:H2"/>
    <mergeCell ref="A3:H3"/>
    <mergeCell ref="A4:H4"/>
    <mergeCell ref="A5:H5"/>
    <mergeCell ref="A6:H6"/>
    <mergeCell ref="A16:H16"/>
    <mergeCell ref="A17:H17"/>
    <mergeCell ref="A18:H18"/>
    <mergeCell ref="A19:H19"/>
  </mergeCells>
  <dataValidations count="2">
    <dataValidation type="decimal" operator="greaterThanOrEqual" showErrorMessage="1" errorTitle="Проверьте объём" error="Укажите число не менее нуля." sqref="F10:F14">
      <formula1>0</formula1>
    </dataValidation>
    <dataValidation type="decimal" operator="greaterThanOrEqual" showErrorMessage="1" errorTitle="Проверьте объём" error="Укажите число не менее нуля." sqref="F9:F14">
      <formula1>0</formula1>
    </dataValidation>
  </dataValidations>
  <pageMargins left="0.3" right="0.3" top="0.4" bottom="0.4" header="0.15" footer="0.15"/>
  <pageSetup paperSize="8" orientation="landscape" fitToWidth="1" fitToHeight="0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6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14" customWidth="1"/>
    <col min="4" max="4" width="62" customWidth="1"/>
    <col min="5" max="5" width="14" customWidth="1"/>
    <col min="6" max="6" width="16" customWidth="1"/>
    <col min="7" max="7" width="13" customWidth="1"/>
    <col min="8" max="8" width="16" customWidth="1"/>
    <col min="9" max="9" width="36" customWidth="1"/>
    <col min="10" max="10" width="62" customWidth="1"/>
    <col min="11" max="11" width="43" customWidth="1"/>
    <col min="12" max="12" width="18" customWidth="1"/>
  </cols>
  <sheetData>
    <row r="2" spans="1:12" x14ac:dyDescent="0.25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4" customHeight="1" spans="1:1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4" customHeight="1" spans="1:12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4" customHeight="1" spans="1:12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24" customHeight="1" spans="1:12" x14ac:dyDescent="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8" ht="36" customHeight="1" spans="1:12" x14ac:dyDescent="0.25">
      <c r="A8" s="3" t="s">
        <v>5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  <c r="I8" s="3" t="s">
        <v>52</v>
      </c>
      <c r="J8" s="3" t="s">
        <v>53</v>
      </c>
      <c r="K8" s="3" t="s">
        <v>54</v>
      </c>
      <c r="L8" s="3" t="s">
        <v>55</v>
      </c>
    </row>
    <row r="9" ht="72" customHeight="1" spans="1:12" x14ac:dyDescent="0.25">
      <c r="A9" s="4">
        <v>1</v>
      </c>
      <c r="B9" s="5" t="s">
        <v>56</v>
      </c>
      <c r="C9" s="5" t="s">
        <v>57</v>
      </c>
      <c r="D9" s="5" t="s">
        <v>58</v>
      </c>
      <c r="E9" s="7">
        <f>'Исходные данные'!F9</f>
        <v>400</v>
      </c>
      <c r="F9" s="5" t="s">
        <v>59</v>
      </c>
      <c r="G9" s="7">
        <v>1000</v>
      </c>
      <c r="H9" s="8">
        <f>E9/G9</f>
        <v>0.4</v>
      </c>
      <c r="I9" s="5" t="s">
        <v>60</v>
      </c>
      <c r="J9" s="5" t="s">
        <v>61</v>
      </c>
      <c r="K9" s="5" t="s">
        <v>62</v>
      </c>
      <c r="L9" s="5" t="s">
        <v>63</v>
      </c>
    </row>
    <row r="10" ht="72" customHeight="1" spans="1:12" x14ac:dyDescent="0.25">
      <c r="A10" s="4">
        <v>2</v>
      </c>
      <c r="B10" s="5" t="s">
        <v>56</v>
      </c>
      <c r="C10" s="5" t="s">
        <v>64</v>
      </c>
      <c r="D10" s="5" t="s">
        <v>65</v>
      </c>
      <c r="E10" s="7">
        <f>'Исходные данные'!F10</f>
        <v>20</v>
      </c>
      <c r="F10" s="5" t="s">
        <v>66</v>
      </c>
      <c r="G10" s="7">
        <v>100</v>
      </c>
      <c r="H10" s="8">
        <f>E10/G10</f>
        <v>0.2</v>
      </c>
      <c r="I10" s="5" t="s">
        <v>67</v>
      </c>
      <c r="J10" s="5" t="s">
        <v>68</v>
      </c>
      <c r="K10" s="5" t="s">
        <v>69</v>
      </c>
      <c r="L10" s="5" t="s">
        <v>63</v>
      </c>
    </row>
    <row r="11" ht="72" customHeight="1" spans="1:12" x14ac:dyDescent="0.25">
      <c r="A11" s="4">
        <v>3</v>
      </c>
      <c r="B11" s="5" t="s">
        <v>56</v>
      </c>
      <c r="C11" s="5" t="s">
        <v>70</v>
      </c>
      <c r="D11" s="5" t="s">
        <v>71</v>
      </c>
      <c r="E11" s="7">
        <f>'Исходные данные'!F11</f>
        <v>300</v>
      </c>
      <c r="F11" s="5" t="s">
        <v>59</v>
      </c>
      <c r="G11" s="7">
        <v>1000</v>
      </c>
      <c r="H11" s="8">
        <f>E11/G11</f>
        <v>0.3</v>
      </c>
      <c r="I11" s="5" t="s">
        <v>72</v>
      </c>
      <c r="J11" s="5" t="s">
        <v>73</v>
      </c>
      <c r="K11" s="5" t="s">
        <v>74</v>
      </c>
      <c r="L11" s="5" t="s">
        <v>63</v>
      </c>
    </row>
    <row r="12" ht="72" customHeight="1" spans="1:12" x14ac:dyDescent="0.25">
      <c r="A12" s="4">
        <v>4</v>
      </c>
      <c r="B12" s="5" t="s">
        <v>56</v>
      </c>
      <c r="C12" s="5" t="s">
        <v>75</v>
      </c>
      <c r="D12" s="5" t="s">
        <v>76</v>
      </c>
      <c r="E12" s="7">
        <f>'Исходные данные'!F12</f>
        <v>300</v>
      </c>
      <c r="F12" s="5" t="s">
        <v>66</v>
      </c>
      <c r="G12" s="7">
        <v>100</v>
      </c>
      <c r="H12" s="8">
        <f>E12/G12</f>
        <v>3</v>
      </c>
      <c r="I12" s="5" t="s">
        <v>77</v>
      </c>
      <c r="J12" s="5" t="s">
        <v>78</v>
      </c>
      <c r="K12" s="5" t="s">
        <v>79</v>
      </c>
      <c r="L12" s="5" t="s">
        <v>63</v>
      </c>
    </row>
    <row r="13" ht="72" customHeight="1" spans="1:12" x14ac:dyDescent="0.25">
      <c r="A13" s="4">
        <v>5</v>
      </c>
      <c r="B13" s="5" t="s">
        <v>56</v>
      </c>
      <c r="C13" s="5" t="s">
        <v>80</v>
      </c>
      <c r="D13" s="5" t="s">
        <v>81</v>
      </c>
      <c r="E13" s="7">
        <f>'Исходные данные'!F13</f>
        <v>20</v>
      </c>
      <c r="F13" s="5" t="s">
        <v>66</v>
      </c>
      <c r="G13" s="7">
        <v>100</v>
      </c>
      <c r="H13" s="8">
        <f>E13/G13</f>
        <v>0.2</v>
      </c>
      <c r="I13" s="5" t="s">
        <v>82</v>
      </c>
      <c r="J13" s="5" t="s">
        <v>83</v>
      </c>
      <c r="K13" s="5" t="s">
        <v>84</v>
      </c>
      <c r="L13" s="5" t="s">
        <v>63</v>
      </c>
    </row>
    <row r="14" ht="72" customHeight="1" spans="1:12" x14ac:dyDescent="0.25">
      <c r="A14" s="4">
        <v>6</v>
      </c>
      <c r="B14" s="5" t="s">
        <v>56</v>
      </c>
      <c r="C14" s="5" t="s">
        <v>85</v>
      </c>
      <c r="D14" s="5" t="s">
        <v>86</v>
      </c>
      <c r="E14" s="7">
        <f>'Исходные данные'!F14</f>
        <v>500</v>
      </c>
      <c r="F14" s="5" t="s">
        <v>87</v>
      </c>
      <c r="G14" s="7">
        <v>1000</v>
      </c>
      <c r="H14" s="8">
        <f>E14/G14</f>
        <v>0.5</v>
      </c>
      <c r="I14" s="5" t="s">
        <v>88</v>
      </c>
      <c r="J14" s="5" t="s">
        <v>89</v>
      </c>
      <c r="K14" s="5" t="s">
        <v>90</v>
      </c>
      <c r="L14" s="5" t="s">
        <v>63</v>
      </c>
    </row>
    <row r="15" ht="72" customHeight="1" x14ac:dyDescent="0.25"/>
    <row r="16" ht="34" customHeight="1" spans="1:12" x14ac:dyDescent="0.25">
      <c r="A16" s="5" t="s">
        <v>91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autoFilter ref="A8:L14"/>
  <mergeCells count="6">
    <mergeCell ref="A2:L2"/>
    <mergeCell ref="A3:L3"/>
    <mergeCell ref="A4:L4"/>
    <mergeCell ref="A5:L5"/>
    <mergeCell ref="A6:L6"/>
    <mergeCell ref="A16:L16"/>
  </mergeCells>
  <conditionalFormatting sqref="L9:L14">
    <cfRule type="containsText" dxfId="0" priority="1">
      <formula>NOT(ISERROR(SEARCH("Проверить",L9)))</formula>
    </cfRule>
  </conditionalFormatting>
  <dataValidations count="2">
    <dataValidation type="list" sqref="L10:L14">
      <formula1>"Проверить,Подтверждено"</formula1>
    </dataValidation>
    <dataValidation type="list" sqref="L9:L14">
      <formula1>"Проверить,Подтверждено"</formula1>
    </dataValidation>
  </dataValidations>
  <hyperlinks>
    <hyperlink ref="C9" r:id="rId1"/>
    <hyperlink ref="C10" r:id="rId2"/>
    <hyperlink ref="C11" r:id="rId3"/>
    <hyperlink ref="C12" r:id="rId4"/>
    <hyperlink ref="C13" r:id="rId5"/>
    <hyperlink ref="C14" r:id="rId6"/>
  </hyperlinks>
  <pageMargins left="0.3" right="0.3" top="0.4" bottom="0.4" header="0.15" footer="0.15"/>
  <pageSetup paperSize="8" orientation="landscape" fitToWidth="1" fitToHeight="0"/>
  <headerFooter>
    <oddFooter>Сметрикс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5" customWidth="1"/>
    <col min="3" max="3" width="17" customWidth="1"/>
    <col min="4" max="4" width="58" customWidth="1"/>
    <col min="5" max="5" width="18" customWidth="1"/>
    <col min="6" max="7" width="16" customWidth="1"/>
    <col min="8" max="8" width="20" customWidth="1"/>
  </cols>
  <sheetData>
    <row r="2" spans="1:8" x14ac:dyDescent="0.25">
      <c r="A2" s="1" t="s">
        <v>92</v>
      </c>
      <c r="B2" s="1"/>
      <c r="C2" s="1"/>
      <c r="D2" s="1"/>
      <c r="E2" s="1"/>
      <c r="F2" s="1"/>
      <c r="G2" s="1"/>
      <c r="H2" s="1"/>
    </row>
    <row r="3" ht="24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24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ht="24" customHeight="1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6" ht="24" customHeight="1" spans="1:8" x14ac:dyDescent="0.25">
      <c r="A6" s="2" t="s">
        <v>4</v>
      </c>
      <c r="B6" s="2"/>
      <c r="C6" s="2"/>
      <c r="D6" s="2"/>
      <c r="E6" s="2"/>
      <c r="F6" s="2"/>
      <c r="G6" s="2"/>
      <c r="H6" s="2"/>
    </row>
    <row r="8" ht="36" customHeight="1" spans="1:8" x14ac:dyDescent="0.25">
      <c r="A8" s="3" t="s">
        <v>5</v>
      </c>
      <c r="B8" s="3" t="s">
        <v>93</v>
      </c>
      <c r="C8" s="3" t="s">
        <v>94</v>
      </c>
      <c r="D8" s="3" t="s">
        <v>95</v>
      </c>
      <c r="E8" s="3" t="s">
        <v>96</v>
      </c>
      <c r="F8" s="3" t="s">
        <v>11</v>
      </c>
      <c r="G8" s="3" t="s">
        <v>97</v>
      </c>
      <c r="H8" s="3" t="s">
        <v>98</v>
      </c>
    </row>
    <row r="9" ht="42" customHeight="1" spans="1:8" x14ac:dyDescent="0.25">
      <c r="A9" s="4">
        <v>1</v>
      </c>
      <c r="B9" s="5" t="s">
        <v>57</v>
      </c>
      <c r="C9" s="5" t="s">
        <v>99</v>
      </c>
      <c r="D9" s="5" t="s">
        <v>100</v>
      </c>
      <c r="E9" s="8">
        <v>23.69</v>
      </c>
      <c r="F9" s="5" t="s">
        <v>101</v>
      </c>
      <c r="G9" s="8">
        <f>'Выбор норм'!H9</f>
        <v>0.4</v>
      </c>
      <c r="H9" s="8">
        <f>E9*G9</f>
        <v>9.476</v>
      </c>
    </row>
    <row r="10" ht="42" customHeight="1" spans="1:8" x14ac:dyDescent="0.25">
      <c r="A10" s="4">
        <v>3</v>
      </c>
      <c r="B10" s="5" t="s">
        <v>70</v>
      </c>
      <c r="C10" s="5" t="s">
        <v>102</v>
      </c>
      <c r="D10" s="5" t="s">
        <v>103</v>
      </c>
      <c r="E10" s="8">
        <v>3.8</v>
      </c>
      <c r="F10" s="5" t="s">
        <v>101</v>
      </c>
      <c r="G10" s="8">
        <f>'Выбор норм'!H11</f>
        <v>0.3</v>
      </c>
      <c r="H10" s="8">
        <f>E10*G10</f>
        <v>1.14</v>
      </c>
    </row>
    <row r="11" ht="42" customHeight="1" spans="1:8" x14ac:dyDescent="0.25">
      <c r="A11" s="4">
        <v>4</v>
      </c>
      <c r="B11" s="5" t="s">
        <v>75</v>
      </c>
      <c r="C11" s="5" t="s">
        <v>104</v>
      </c>
      <c r="D11" s="5" t="s">
        <v>105</v>
      </c>
      <c r="E11" s="8">
        <v>11</v>
      </c>
      <c r="F11" s="5" t="s">
        <v>101</v>
      </c>
      <c r="G11" s="8">
        <f>'Выбор норм'!H12</f>
        <v>3</v>
      </c>
      <c r="H11" s="8">
        <f>E11*G11</f>
        <v>33</v>
      </c>
    </row>
    <row r="12" ht="42" customHeight="1" spans="1:8" x14ac:dyDescent="0.25">
      <c r="A12" s="4">
        <v>6</v>
      </c>
      <c r="B12" s="5" t="s">
        <v>85</v>
      </c>
      <c r="C12" s="5" t="s">
        <v>106</v>
      </c>
      <c r="D12" s="5" t="s">
        <v>107</v>
      </c>
      <c r="E12" s="8">
        <v>0.35</v>
      </c>
      <c r="F12" s="5" t="s">
        <v>101</v>
      </c>
      <c r="G12" s="8">
        <f>'Выбор норм'!H14</f>
        <v>0.5</v>
      </c>
      <c r="H12" s="8">
        <f>E12*G12</f>
        <v>0.175</v>
      </c>
    </row>
    <row r="13" ht="42" customHeight="1" x14ac:dyDescent="0.25"/>
    <row r="14" ht="34" customHeight="1" spans="1:8" x14ac:dyDescent="0.25">
      <c r="A14" s="5" t="s">
        <v>108</v>
      </c>
      <c r="B14" s="5"/>
      <c r="C14" s="5"/>
      <c r="D14" s="5"/>
      <c r="E14" s="5"/>
      <c r="F14" s="5"/>
      <c r="G14" s="5"/>
      <c r="H14" s="5"/>
    </row>
  </sheetData>
  <autoFilter ref="A8:H12"/>
  <mergeCells count="6">
    <mergeCell ref="A2:H2"/>
    <mergeCell ref="A3:H3"/>
    <mergeCell ref="A4:H4"/>
    <mergeCell ref="A5:H5"/>
    <mergeCell ref="A6:H6"/>
    <mergeCell ref="A14:H14"/>
  </mergeCells>
  <pageMargins left="0.3" right="0.3" top="0.4" bottom="0.4" header="0.15" footer="0.15"/>
  <pageSetup paperSize="8" orientation="landscape" fitToWidth="1" fitToHeight="0"/>
  <headerFooter>
    <oddFooter>Сметрикс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47" customWidth="1"/>
    <col min="3" max="5" width="18" customWidth="1"/>
    <col min="6" max="6" width="60" customWidth="1"/>
  </cols>
  <sheetData>
    <row r="2" spans="1:6" x14ac:dyDescent="0.25">
      <c r="A2" s="1" t="s">
        <v>109</v>
      </c>
      <c r="B2" s="1"/>
      <c r="C2" s="1"/>
      <c r="D2" s="1"/>
      <c r="E2" s="1"/>
      <c r="F2" s="1"/>
    </row>
    <row r="3" ht="24" customHeight="1" spans="1:6" x14ac:dyDescent="0.25">
      <c r="A3" s="2" t="s">
        <v>1</v>
      </c>
      <c r="B3" s="2"/>
      <c r="C3" s="2"/>
      <c r="D3" s="2"/>
      <c r="E3" s="2"/>
      <c r="F3" s="2"/>
    </row>
    <row r="4" ht="24" customHeight="1" spans="1:6" x14ac:dyDescent="0.25">
      <c r="A4" s="2" t="s">
        <v>2</v>
      </c>
      <c r="B4" s="2"/>
      <c r="C4" s="2"/>
      <c r="D4" s="2"/>
      <c r="E4" s="2"/>
      <c r="F4" s="2"/>
    </row>
    <row r="5" ht="24" customHeight="1" spans="1:6" x14ac:dyDescent="0.25">
      <c r="A5" s="2" t="s">
        <v>3</v>
      </c>
      <c r="B5" s="2"/>
      <c r="C5" s="2"/>
      <c r="D5" s="2"/>
      <c r="E5" s="2"/>
      <c r="F5" s="2"/>
    </row>
    <row r="6" ht="24" customHeight="1" spans="1:6" x14ac:dyDescent="0.25">
      <c r="A6" s="2" t="s">
        <v>4</v>
      </c>
      <c r="B6" s="2"/>
      <c r="C6" s="2"/>
      <c r="D6" s="2"/>
      <c r="E6" s="2"/>
      <c r="F6" s="2"/>
    </row>
    <row r="8" ht="36" customHeight="1" spans="1:6" x14ac:dyDescent="0.25">
      <c r="A8" s="3" t="s">
        <v>5</v>
      </c>
      <c r="B8" s="3" t="s">
        <v>110</v>
      </c>
      <c r="C8" s="3" t="s">
        <v>51</v>
      </c>
      <c r="D8" s="3" t="s">
        <v>11</v>
      </c>
      <c r="E8" s="3" t="s">
        <v>111</v>
      </c>
      <c r="F8" s="3" t="s">
        <v>112</v>
      </c>
    </row>
    <row r="9" ht="52" customHeight="1" spans="1:6" x14ac:dyDescent="0.25">
      <c r="A9" s="4">
        <v>1</v>
      </c>
      <c r="B9" s="5" t="s">
        <v>13</v>
      </c>
      <c r="C9" s="8">
        <f>'Выбор норм'!H9</f>
        <v>0.4</v>
      </c>
      <c r="D9" s="5" t="s">
        <v>59</v>
      </c>
      <c r="E9" s="5" t="s">
        <v>63</v>
      </c>
      <c r="F9" s="5" t="s">
        <v>113</v>
      </c>
    </row>
    <row r="10" ht="52" customHeight="1" spans="1:6" x14ac:dyDescent="0.25">
      <c r="A10" s="4">
        <v>2</v>
      </c>
      <c r="B10" s="5" t="s">
        <v>19</v>
      </c>
      <c r="C10" s="8">
        <f>'Выбор норм'!H10</f>
        <v>0.2</v>
      </c>
      <c r="D10" s="5" t="s">
        <v>66</v>
      </c>
      <c r="E10" s="5" t="s">
        <v>63</v>
      </c>
      <c r="F10" s="5" t="s">
        <v>113</v>
      </c>
    </row>
    <row r="11" ht="52" customHeight="1" spans="1:6" x14ac:dyDescent="0.25">
      <c r="A11" s="4">
        <v>3</v>
      </c>
      <c r="B11" s="5" t="s">
        <v>23</v>
      </c>
      <c r="C11" s="8">
        <f>'Выбор норм'!H11</f>
        <v>0.3</v>
      </c>
      <c r="D11" s="5" t="s">
        <v>59</v>
      </c>
      <c r="E11" s="5" t="s">
        <v>63</v>
      </c>
      <c r="F11" s="5" t="s">
        <v>113</v>
      </c>
    </row>
    <row r="12" ht="52" customHeight="1" spans="1:6" x14ac:dyDescent="0.25">
      <c r="A12" s="4">
        <v>4</v>
      </c>
      <c r="B12" s="5" t="s">
        <v>27</v>
      </c>
      <c r="C12" s="8">
        <f>'Выбор норм'!H12</f>
        <v>3</v>
      </c>
      <c r="D12" s="5" t="s">
        <v>66</v>
      </c>
      <c r="E12" s="5" t="s">
        <v>63</v>
      </c>
      <c r="F12" s="5" t="s">
        <v>113</v>
      </c>
    </row>
    <row r="13" ht="52" customHeight="1" spans="1:6" x14ac:dyDescent="0.25">
      <c r="A13" s="4">
        <v>5</v>
      </c>
      <c r="B13" s="5" t="s">
        <v>31</v>
      </c>
      <c r="C13" s="8">
        <f>'Выбор норм'!H13</f>
        <v>0.2</v>
      </c>
      <c r="D13" s="5" t="s">
        <v>66</v>
      </c>
      <c r="E13" s="5" t="s">
        <v>63</v>
      </c>
      <c r="F13" s="5" t="s">
        <v>113</v>
      </c>
    </row>
    <row r="14" ht="52" customHeight="1" spans="1:6" x14ac:dyDescent="0.25">
      <c r="A14" s="4">
        <v>6</v>
      </c>
      <c r="B14" s="5" t="s">
        <v>35</v>
      </c>
      <c r="C14" s="8">
        <f>'Выбор норм'!H14</f>
        <v>0.5</v>
      </c>
      <c r="D14" s="5" t="s">
        <v>87</v>
      </c>
      <c r="E14" s="5" t="s">
        <v>63</v>
      </c>
      <c r="F14" s="5" t="s">
        <v>113</v>
      </c>
    </row>
    <row r="15" ht="52" customHeight="1" spans="1:6" x14ac:dyDescent="0.25">
      <c r="A15" s="4">
        <v>7</v>
      </c>
      <c r="B15" s="5" t="s">
        <v>114</v>
      </c>
      <c r="C15" s="7">
        <f>SUM('Исходные данные'!F9:F10)</f>
        <v>420</v>
      </c>
      <c r="D15" s="5" t="s">
        <v>17</v>
      </c>
      <c r="E15" s="5" t="s">
        <v>63</v>
      </c>
      <c r="F15" s="5" t="s">
        <v>115</v>
      </c>
    </row>
    <row r="16" ht="52" customHeight="1" spans="1:6" x14ac:dyDescent="0.25">
      <c r="A16" s="4">
        <v>8</v>
      </c>
      <c r="B16" s="5" t="s">
        <v>116</v>
      </c>
      <c r="C16" s="7">
        <f>'Исходные данные'!F11+'Исходные данные'!F13</f>
        <v>320</v>
      </c>
      <c r="D16" s="5" t="s">
        <v>17</v>
      </c>
      <c r="E16" s="5" t="s">
        <v>63</v>
      </c>
      <c r="F16" s="5" t="s">
        <v>117</v>
      </c>
    </row>
    <row r="17" ht="52" customHeight="1" spans="1:6" x14ac:dyDescent="0.25">
      <c r="A17" s="4">
        <v>9</v>
      </c>
      <c r="B17" s="5" t="s">
        <v>118</v>
      </c>
      <c r="C17" s="7">
        <f>C15-C16</f>
        <v>100</v>
      </c>
      <c r="D17" s="5" t="s">
        <v>17</v>
      </c>
      <c r="E17" s="5" t="s">
        <v>63</v>
      </c>
      <c r="F17" s="5" t="s">
        <v>119</v>
      </c>
    </row>
    <row r="18" ht="52" customHeight="1" spans="1:6" x14ac:dyDescent="0.25">
      <c r="A18" s="4">
        <v>10</v>
      </c>
      <c r="B18" s="5" t="s">
        <v>27</v>
      </c>
      <c r="C18" s="7">
        <f>'Исходные данные'!F12-'Исходные данные'!F11</f>
        <v>0</v>
      </c>
      <c r="D18" s="5" t="s">
        <v>17</v>
      </c>
      <c r="E18" s="5" t="s">
        <v>63</v>
      </c>
      <c r="F18" s="5" t="s">
        <v>120</v>
      </c>
    </row>
    <row r="19" ht="52" customHeight="1" spans="1:6" x14ac:dyDescent="0.25">
      <c r="A19" s="4">
        <v>11</v>
      </c>
      <c r="B19" s="5" t="s">
        <v>121</v>
      </c>
      <c r="E19" s="5" t="s">
        <v>63</v>
      </c>
      <c r="F19" s="5" t="s">
        <v>122</v>
      </c>
    </row>
    <row r="20" ht="52" customHeight="1" spans="1:6" x14ac:dyDescent="0.25">
      <c r="A20" s="4">
        <v>12</v>
      </c>
      <c r="B20" s="5" t="s">
        <v>123</v>
      </c>
      <c r="E20" s="5" t="s">
        <v>63</v>
      </c>
      <c r="F20" s="5" t="s">
        <v>124</v>
      </c>
    </row>
    <row r="21" ht="52" customHeight="1" spans="1:6" x14ac:dyDescent="0.25">
      <c r="A21" s="4">
        <v>13</v>
      </c>
      <c r="B21" s="5" t="s">
        <v>125</v>
      </c>
      <c r="E21" s="5" t="s">
        <v>63</v>
      </c>
      <c r="F21" s="5" t="s">
        <v>4</v>
      </c>
    </row>
  </sheetData>
  <autoFilter ref="A8:F14"/>
  <mergeCells count="5">
    <mergeCell ref="A2:F2"/>
    <mergeCell ref="A3:F3"/>
    <mergeCell ref="A4:F4"/>
    <mergeCell ref="A5:F5"/>
    <mergeCell ref="A6:F6"/>
  </mergeCells>
  <conditionalFormatting sqref="E9:E21">
    <cfRule type="containsText" dxfId="1" priority="1">
      <formula>NOT(ISERROR(SEARCH("Проверить",E9)))</formula>
    </cfRule>
  </conditionalFormatting>
  <dataValidations count="2">
    <dataValidation type="list" sqref="E10:E21">
      <formula1>"Проверить,Подтверждено"</formula1>
    </dataValidation>
    <dataValidation type="list" sqref="E9:E21">
      <formula1>"Проверить,Подтверждено"</formula1>
    </dataValidation>
  </dataValidations>
  <pageMargins left="0.3" right="0.3" top="0.4" bottom="0.4" header="0.15" footer="0.15"/>
  <pageSetup paperSize="8" orientation="landscape" fitToWidth="1" fitToHeight="0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норм</vt:lpstr>
      <vt:lpstr>Ресурсы машин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2026-10-05T15:03:36Z</dcterms:modified>
</cp:coreProperties>
</file>