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аспорт" state="visible" r:id="rId4"/>
    <sheet sheetId="2" name="ВОР" state="visible" r:id="rId5"/>
    <sheet sheetId="3" name="Норма" state="visible" r:id="rId6"/>
    <sheet sheetId="4" name="Ресурсы" state="visible" r:id="rId7"/>
  </sheets>
  <definedNames>
    <definedName name="_xlnm.Print_Area" localSheetId="0">'Паспорт'!$A1:$B25</definedName>
    <definedName name="_xlnm.Print_Area" localSheetId="1">'ВОР'!$A1:$F8</definedName>
    <definedName name="_xlnm.Print_Area" localSheetId="2">'Норма'!$A1:$B17</definedName>
    <definedName name="_xlnm.Print_Area" localSheetId="3">'Ресурсы'!$A1:$G15</definedName>
  </definedNames>
  <calcPr calcId="171027" fullCalcOnLoad="1"/>
</workbook>
</file>

<file path=xl/sharedStrings.xml><?xml version="1.0" encoding="utf-8"?>
<sst xmlns="http://schemas.openxmlformats.org/spreadsheetml/2006/main" count="84" uniqueCount="80">
  <si>
    <t>Проверка нормы</t>
  </si>
  <si>
    <t>Объект</t>
  </si>
  <si>
    <t>Учебная строительная площадка</t>
  </si>
  <si>
    <t>Метод расчёта стоимости</t>
  </si>
  <si>
    <t>Редакция базы</t>
  </si>
  <si>
    <t>ФСНБ-2022</t>
  </si>
  <si>
    <t>Включённые изменения</t>
  </si>
  <si>
    <t>Нормативное основание</t>
  </si>
  <si>
    <t>Приказ Минстроя № 1046/пр от 30.12.2021; ГЭСН 81-02-01-2022</t>
  </si>
  <si>
    <t>Дата сверки</t>
  </si>
  <si>
    <t>Изменения для сверки</t>
  </si>
  <si>
    <t>19-й пакет: № 527/пр от 12.08.2026, применение с 25.08.2026</t>
  </si>
  <si>
    <t>Официальный сборник</t>
  </si>
  <si>
    <t>ГЭСН, таблица 01-02-004, страница 109</t>
  </si>
  <si>
    <t>Методика применения</t>
  </si>
  <si>
    <t>Приказ № 571/пр от 14.07.2022</t>
  </si>
  <si>
    <t>Приказ об изменениях</t>
  </si>
  <si>
    <t>Приказ № 527/пр от 12.08.2026</t>
  </si>
  <si>
    <t>Регион</t>
  </si>
  <si>
    <t>Ценовая зона</t>
  </si>
  <si>
    <t>Квартал и год цен</t>
  </si>
  <si>
    <t>Источник цен</t>
  </si>
  <si>
    <t>Составил</t>
  </si>
  <si>
    <t>Проверил</t>
  </si>
  <si>
    <t>Назначение таблицы</t>
  </si>
  <si>
    <t>Учебная рабочая проверка. Не утверждённая нормативная форма. Подбор проверяет сметчик.</t>
  </si>
  <si>
    <t>Заполняемые поля</t>
  </si>
  <si>
    <t>Жёлтые ячейки: исходные данные и реквизиты. Серые ячейки: защищённые формулы.</t>
  </si>
  <si>
    <t>Перед расчётом стоимости</t>
  </si>
  <si>
    <t>Уточните метод, редакцию с изменениями, регион, зону, квартал и источники цен. Проверьте ресурсы.</t>
  </si>
  <si>
    <t>Строка ведомости</t>
  </si>
  <si>
    <t>№</t>
  </si>
  <si>
    <t>Работа</t>
  </si>
  <si>
    <t>Технология</t>
  </si>
  <si>
    <t>Слой, см</t>
  </si>
  <si>
    <t>Ед. изм.</t>
  </si>
  <si>
    <t>Объём</t>
  </si>
  <si>
    <t>Уплотнение грунта</t>
  </si>
  <si>
    <t>Грунтоуплотняющие машины со свободно падающими плитами</t>
  </si>
  <si>
    <t>м³</t>
  </si>
  <si>
    <t>Объём и технология задаются по проектным данным.</t>
  </si>
  <si>
    <t>Выбранная норма</t>
  </si>
  <si>
    <t>Семейство</t>
  </si>
  <si>
    <t>ГЭСН</t>
  </si>
  <si>
    <t>Сборник</t>
  </si>
  <si>
    <t>1 «Земляные работы»</t>
  </si>
  <si>
    <t>Шифр</t>
  </si>
  <si>
    <t>01-02-004-03</t>
  </si>
  <si>
    <t>Точное название</t>
  </si>
  <si>
    <t>Уплотнение грунта грунтоуплотняющими машинами со свободно падающими плитами при толщине уплотняемого слоя: 50 см</t>
  </si>
  <si>
    <t>Измеритель</t>
  </si>
  <si>
    <t>1000 м³</t>
  </si>
  <si>
    <t>Объём ВОР, м³</t>
  </si>
  <si>
    <t>Объём одного измерителя, м³</t>
  </si>
  <si>
    <t>Количество по норме</t>
  </si>
  <si>
    <t>Состав работ</t>
  </si>
  <si>
    <t>Разравнивание грунта слоями перед укаткой. Уплотнение грунта.</t>
  </si>
  <si>
    <t>Основание коэффициентов</t>
  </si>
  <si>
    <t>В учебном расчёте коэффициенты не применяются.</t>
  </si>
  <si>
    <t>Потребность в ресурсах</t>
  </si>
  <si>
    <t>Код</t>
  </si>
  <si>
    <t>Ресурс</t>
  </si>
  <si>
    <t>Расход на измеритель</t>
  </si>
  <si>
    <t>Количество нормы</t>
  </si>
  <si>
    <t>Потребность</t>
  </si>
  <si>
    <t>Источник</t>
  </si>
  <si>
    <t>Затраты труда машинистов</t>
  </si>
  <si>
    <t>чел.-ч</t>
  </si>
  <si>
    <t>ГЭСН, страница 109</t>
  </si>
  <si>
    <t>91.01.01-035</t>
  </si>
  <si>
    <t>Бульдозеры, мощность 79 кВт (108 л.с.)</t>
  </si>
  <si>
    <t>маш.-ч</t>
  </si>
  <si>
    <t>91.08.09-022</t>
  </si>
  <si>
    <t>Трамбовки на базе трактора, 118 кВт (160 л.с.)</t>
  </si>
  <si>
    <t>Всего труд, чел.-ч</t>
  </si>
  <si>
    <t>Всего машины, маш.-ч</t>
  </si>
  <si>
    <t>Чел.-ч и маш.-ч суммируются отдельно.</t>
  </si>
  <si>
    <t>Цены ресурсов</t>
  </si>
  <si>
    <t>Источник и период цен: лист «Паспорт».</t>
  </si>
  <si>
    <t>Пустой результат означает, что исходные данные ещё не заполнены.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</si>
</sst>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0.###"/>
  </numFmts>
  <fonts count="5" x14ac:knownFonts="1">
    <font>
      <color theme="1"/>
      <family val="2"/>
      <scheme val="minor"/>
      <sz val="11"/>
      <name val="Calibri"/>
    </font>
    <font>
      <color rgb="28231F"/>
      <sz val="11"/>
      <name val="Arial"/>
    </font>
    <font>
      <b/>
      <color rgb="503B30"/>
      <sz val="15"/>
      <name val="Arial"/>
    </font>
    <font>
      <u/>
      <color rgb="315C91"/>
      <sz val="11"/>
      <name val="Arial"/>
    </font>
    <font>
      <b/>
      <color rgb="FFFFFF"/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F2CC"/>
      </patternFill>
    </fill>
    <fill>
      <patternFill patternType="solid">
        <fgColor rgb="503B30"/>
      </patternFill>
    </fill>
    <fill>
      <patternFill patternType="solid">
        <fgColor rgb="F3F0ED"/>
      </patternFill>
    </fill>
  </fills>
  <borders count="2">
    <border>
      <left/>
      <right/>
      <top/>
      <bottom/>
      <diagonal/>
    </border>
    <border>
      <left/>
      <right/>
      <top/>
      <bottom style="thin">
        <color rgb="D9D2C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 wrapText="1"/>
    </xf>
    <xf numFmtId="0" fontId="1" fillId="0" borderId="1" xfId="0" applyFont="1" applyBorder="1" applyAlignment="1" applyProtection="1">
      <alignment vertical="center" wrapText="1"/>
    </xf>
    <xf numFmtId="0" fontId="1" fillId="2" borderId="0" xfId="0" applyFont="1" applyFill="1" applyAlignment="1" applyProtection="1">
      <alignment vertical="center" wrapText="1"/>
      <protection locked="0"/>
    </xf>
    <xf numFmtId="164" fontId="1" fillId="2" borderId="0" xfId="0" applyNumberFormat="1" applyFont="1" applyFill="1" applyAlignment="1" applyProtection="1">
      <alignment vertical="center" wrapText="1"/>
      <protection locked="0"/>
    </xf>
    <xf numFmtId="0" fontId="3" fillId="2" borderId="0" xfId="0" applyFont="1" applyFill="1" applyAlignment="1" applyProtection="1">
      <alignment vertical="center" wrapText="1"/>
      <protection locked="0"/>
    </xf>
    <xf numFmtId="0" fontId="4" fillId="3" borderId="0" xfId="0" applyFont="1" applyFill="1" applyAlignment="1" applyProtection="1">
      <alignment horizontal="center" vertical="center" wrapText="1"/>
    </xf>
    <xf numFmtId="165" fontId="1" fillId="2" borderId="0" xfId="0" applyNumberFormat="1" applyFont="1" applyFill="1" applyAlignment="1" applyProtection="1">
      <alignment vertical="center" wrapText="1"/>
      <protection locked="0"/>
    </xf>
    <xf numFmtId="165" fontId="1" fillId="4" borderId="0" xfId="0" applyNumberFormat="1" applyFont="1" applyFill="1" applyAlignment="1" applyProtection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values/GetFileContent/10c99b45-3339-4ecf-a501-451aaf5c6889" TargetMode="External"/><Relationship Id="rId2" Type="http://schemas.openxmlformats.org/officeDocument/2006/relationships/hyperlink" Target="https://fgiscs.minstroyrf.ru/api/FrsnDocument/DocDataByGuid/f1a96b87-242c-466c-b10c-115bb92d43ea" TargetMode="External"/><Relationship Id="rId3" Type="http://schemas.openxmlformats.org/officeDocument/2006/relationships/hyperlink" Target="https://fgiscs.minstroyrf.ru/api/values/GetFileContent/bc48aeae-c435-412e-a4f3-a764006d0a2a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values/GetFileContent/10c99b45-3339-4ecf-a501-451aaf5c6889" TargetMode="External"/><Relationship Id="rId2" Type="http://schemas.openxmlformats.org/officeDocument/2006/relationships/hyperlink" Target="https://fgiscs.minstroyrf.ru/api/values/GetFileContent/10c99b45-3339-4ecf-a501-451aaf5c6889" TargetMode="External"/><Relationship Id="rId3" Type="http://schemas.openxmlformats.org/officeDocument/2006/relationships/hyperlink" Target="https://fgiscs.minstroyrf.ru/api/values/GetFileContent/10c99b45-3339-4ecf-a501-451aaf5c68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 showGridLines="0"/>
  </sheetViews>
  <sheetFormatPr defaultRowHeight="24" outlineLevelRow="0" outlineLevelCol="0" x14ac:dyDescent="55" customHeight="1"/>
  <cols>
    <col min="1" max="1" width="39" customWidth="1"/>
    <col min="2" max="2" width="66" customWidth="1"/>
  </cols>
  <sheetData>
    <row r="1" spans="1:2" x14ac:dyDescent="0.25">
      <c r="A1" s="1"/>
      <c r="B1" s="1"/>
    </row>
    <row r="2" ht="44" customHeight="1" spans="1:2" x14ac:dyDescent="0.25">
      <c r="A2" s="2" t="s">
        <v>0</v>
      </c>
      <c r="B2" s="1"/>
    </row>
    <row r="3" spans="1:2" x14ac:dyDescent="0.25">
      <c r="A3" s="3"/>
      <c r="B3" s="3"/>
    </row>
    <row r="4" spans="1:2" x14ac:dyDescent="0.25">
      <c r="A4" s="1" t="s">
        <v>1</v>
      </c>
      <c r="B4" s="4" t="s">
        <v>2</v>
      </c>
    </row>
    <row r="5" spans="1:2" x14ac:dyDescent="0.25">
      <c r="A5" s="1" t="s">
        <v>3</v>
      </c>
      <c r="B5" s="4"/>
    </row>
    <row r="6" spans="1:2" x14ac:dyDescent="0.25">
      <c r="A6" s="1" t="s">
        <v>4</v>
      </c>
      <c r="B6" s="4" t="s">
        <v>5</v>
      </c>
    </row>
    <row r="7" spans="1:2" x14ac:dyDescent="0.25">
      <c r="A7" s="1" t="s">
        <v>6</v>
      </c>
      <c r="B7" s="4"/>
    </row>
    <row r="8" ht="44" customHeight="1" spans="1:2" x14ac:dyDescent="0.25">
      <c r="A8" s="1" t="s">
        <v>7</v>
      </c>
      <c r="B8" s="4" t="s">
        <v>8</v>
      </c>
    </row>
    <row r="9" spans="1:2" x14ac:dyDescent="0.25">
      <c r="A9" s="1" t="s">
        <v>9</v>
      </c>
      <c r="B9" s="5">
        <v>46300</v>
      </c>
    </row>
    <row r="10" ht="44" customHeight="1" spans="1:2" x14ac:dyDescent="0.25">
      <c r="A10" s="1" t="s">
        <v>10</v>
      </c>
      <c r="B10" s="4" t="s">
        <v>11</v>
      </c>
    </row>
    <row r="11" spans="1:2" x14ac:dyDescent="0.25">
      <c r="A11" s="1" t="s">
        <v>12</v>
      </c>
      <c r="B11" s="6" t="s">
        <v>13</v>
      </c>
    </row>
    <row r="12" spans="1:2" x14ac:dyDescent="0.25">
      <c r="A12" s="1" t="s">
        <v>14</v>
      </c>
      <c r="B12" s="6" t="s">
        <v>15</v>
      </c>
    </row>
    <row r="13" spans="1:2" x14ac:dyDescent="0.25">
      <c r="A13" s="1" t="s">
        <v>16</v>
      </c>
      <c r="B13" s="6" t="s">
        <v>17</v>
      </c>
    </row>
    <row r="14" spans="1:2" x14ac:dyDescent="0.25">
      <c r="A14" s="1"/>
      <c r="B14" s="1"/>
    </row>
    <row r="15" spans="1:2" x14ac:dyDescent="0.25">
      <c r="A15" s="1" t="s">
        <v>18</v>
      </c>
      <c r="B15" s="4"/>
    </row>
    <row r="16" spans="1:2" x14ac:dyDescent="0.25">
      <c r="A16" s="1" t="s">
        <v>19</v>
      </c>
      <c r="B16" s="4"/>
    </row>
    <row r="17" spans="1:2" x14ac:dyDescent="0.25">
      <c r="A17" s="1" t="s">
        <v>20</v>
      </c>
      <c r="B17" s="4"/>
    </row>
    <row r="18" spans="1:2" x14ac:dyDescent="0.25">
      <c r="A18" s="1" t="s">
        <v>21</v>
      </c>
      <c r="B18" s="4"/>
    </row>
    <row r="19" spans="1:2" x14ac:dyDescent="0.25">
      <c r="A19" s="1"/>
      <c r="B19" s="1"/>
    </row>
    <row r="20" spans="1:2" x14ac:dyDescent="0.25">
      <c r="A20" s="1" t="s">
        <v>22</v>
      </c>
      <c r="B20" s="4"/>
    </row>
    <row r="21" spans="1:2" x14ac:dyDescent="0.25">
      <c r="A21" s="1" t="s">
        <v>23</v>
      </c>
      <c r="B21" s="4"/>
    </row>
    <row r="22" spans="1:2" x14ac:dyDescent="0.25">
      <c r="A22" s="1"/>
      <c r="B22" s="1"/>
    </row>
    <row r="23" ht="50" customHeight="1" spans="1:2" x14ac:dyDescent="0.25">
      <c r="A23" s="1" t="s">
        <v>24</v>
      </c>
      <c r="B23" s="1" t="s">
        <v>25</v>
      </c>
    </row>
    <row r="24" ht="40" customHeight="1" spans="1:2" x14ac:dyDescent="0.25">
      <c r="A24" s="1" t="s">
        <v>26</v>
      </c>
      <c r="B24" s="1" t="s">
        <v>27</v>
      </c>
    </row>
    <row r="25" ht="50" customHeight="1" spans="1:2" x14ac:dyDescent="0.25">
      <c r="A25" s="1" t="s">
        <v>28</v>
      </c>
      <c r="B25" s="1" t="s">
        <v>29</v>
      </c>
    </row>
  </sheetData>
  <sheetProtection sheet="1" algorithmName="SHA-512" hashValue="/Ztfv+OxIFgu2y6q2ci8xX79Z2uZfXTupLMMfuixNvmibH1Hy2hH1tuIS0lvF2Xmey3uw/ExDV3baWPqE1VDJQ==" saltValue="8tO4O/Dqzilscs1LpB5WVg==" spinCount="100000"/>
  <hyperlinks>
    <hyperlink ref="B11" r:id="rId1"/>
    <hyperlink ref="B12" r:id="rId2"/>
    <hyperlink ref="B13" r:id="rId3"/>
  </hyperlinks>
  <printOptions horizontalCentered="1"/>
  <pageSetup paperSize="9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"/>
  <sheetViews>
    <sheetView workbookViewId="0" showGridLines="0"/>
  </sheetViews>
  <sheetFormatPr defaultRowHeight="24" outlineLevelRow="0" outlineLevelCol="0" x14ac:dyDescent="55" customHeight="1"/>
  <cols>
    <col min="1" max="1" width="6" customWidth="1"/>
    <col min="2" max="2" width="40" customWidth="1"/>
    <col min="3" max="3" width="45" customWidth="1"/>
    <col min="4" max="4" width="16" customWidth="1"/>
    <col min="5" max="5" width="13" customWidth="1"/>
    <col min="6" max="6" width="16" customWidth="1"/>
  </cols>
  <sheetData>
    <row r="1" spans="1:6" x14ac:dyDescent="0.25">
      <c r="A1" s="1"/>
      <c r="B1" s="1"/>
      <c r="C1" s="1"/>
      <c r="D1" s="1"/>
      <c r="E1" s="1"/>
      <c r="F1" s="1"/>
    </row>
    <row r="2" ht="44" customHeight="1" spans="1:6" x14ac:dyDescent="0.25">
      <c r="A2" s="2" t="s">
        <v>30</v>
      </c>
      <c r="B2" s="1"/>
      <c r="C2" s="1"/>
      <c r="D2" s="1"/>
      <c r="E2" s="1"/>
      <c r="F2" s="1"/>
    </row>
    <row r="3" spans="1:6" x14ac:dyDescent="0.25">
      <c r="A3" s="3"/>
      <c r="B3" s="3"/>
      <c r="C3" s="3"/>
      <c r="D3" s="3"/>
      <c r="E3" s="3"/>
      <c r="F3" s="3"/>
    </row>
    <row r="4" ht="42" customHeight="1" spans="1:6" x14ac:dyDescent="0.25">
      <c r="A4" s="7" t="s">
        <v>31</v>
      </c>
      <c r="B4" s="7" t="s">
        <v>32</v>
      </c>
      <c r="C4" s="7" t="s">
        <v>33</v>
      </c>
      <c r="D4" s="7" t="s">
        <v>34</v>
      </c>
      <c r="E4" s="7" t="s">
        <v>35</v>
      </c>
      <c r="F4" s="7" t="s">
        <v>36</v>
      </c>
    </row>
    <row r="5" ht="75" customHeight="1" spans="1:6" x14ac:dyDescent="0.25">
      <c r="A5" s="4">
        <v>1</v>
      </c>
      <c r="B5" s="4" t="s">
        <v>37</v>
      </c>
      <c r="C5" s="4" t="s">
        <v>38</v>
      </c>
      <c r="D5" s="4">
        <v>50</v>
      </c>
      <c r="E5" s="4" t="s">
        <v>39</v>
      </c>
      <c r="F5" s="8">
        <v>250</v>
      </c>
    </row>
    <row r="6" spans="1:6" x14ac:dyDescent="0.25">
      <c r="A6" s="1"/>
      <c r="B6" s="1"/>
      <c r="C6" s="1"/>
      <c r="D6" s="1"/>
      <c r="E6" s="1"/>
      <c r="F6" s="1"/>
    </row>
    <row r="7" ht="40" customHeight="1" spans="1:6" x14ac:dyDescent="0.25">
      <c r="A7" s="1"/>
      <c r="B7" s="1" t="s">
        <v>40</v>
      </c>
      <c r="C7" s="1"/>
      <c r="D7" s="1"/>
      <c r="E7" s="1"/>
      <c r="F7" s="1"/>
    </row>
    <row r="8" spans="1:6" x14ac:dyDescent="0.25">
      <c r="A8" s="1"/>
      <c r="B8" s="1"/>
      <c r="C8" s="1"/>
      <c r="D8" s="1"/>
      <c r="E8" s="1"/>
      <c r="F8" s="1"/>
    </row>
  </sheetData>
  <sheetProtection sheet="1" algorithmName="SHA-512" hashValue="bseJP3ahmsZQLfEp6MPEGwNZQLU+V1sZq8NgTRaMP6lUw1Ezz0YTVoGI+rcwiKsVjt72bCy7Gr8gCubKfXhTiQ==" saltValue="rtJQOh0XZA13DGWQFF+3EA==" spinCount="100000"/>
  <dataValidations count="2">
    <dataValidation type="decimal" operator="greaterThan" allowBlank="1" showErrorMessage="1" error="Толщина слоя должна быть больше нуля." sqref="D5">
      <formula1>0</formula1>
    </dataValidation>
    <dataValidation type="decimal" operator="greaterThanOrEqual" allowBlank="1" showErrorMessage="1" error="Укажите неотрицательный объём." sqref="F5">
      <formula1>0</formula1>
    </dataValidation>
  </dataValidations>
  <printOptions horizontalCentered="1"/>
  <pageSetup paperSize="9" orientation="landscape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7"/>
  <sheetViews>
    <sheetView workbookViewId="0" showGridLines="0"/>
  </sheetViews>
  <sheetFormatPr defaultRowHeight="24" outlineLevelRow="0" outlineLevelCol="0" x14ac:dyDescent="55" customHeight="1"/>
  <cols>
    <col min="1" max="1" width="39" customWidth="1"/>
    <col min="2" max="2" width="66" customWidth="1"/>
  </cols>
  <sheetData>
    <row r="1" spans="1:2" x14ac:dyDescent="0.25">
      <c r="A1" s="1"/>
      <c r="B1" s="1"/>
    </row>
    <row r="2" ht="44" customHeight="1" spans="1:2" x14ac:dyDescent="0.25">
      <c r="A2" s="2" t="s">
        <v>41</v>
      </c>
      <c r="B2" s="1"/>
    </row>
    <row r="3" spans="1:2" x14ac:dyDescent="0.25">
      <c r="A3" s="3"/>
      <c r="B3" s="3"/>
    </row>
    <row r="4" spans="1:2" x14ac:dyDescent="0.25">
      <c r="A4" s="1"/>
      <c r="B4" s="1"/>
    </row>
    <row r="5" spans="1:2" x14ac:dyDescent="0.25">
      <c r="A5" s="1" t="s">
        <v>42</v>
      </c>
      <c r="B5" s="4" t="s">
        <v>43</v>
      </c>
    </row>
    <row r="6" spans="1:2" x14ac:dyDescent="0.25">
      <c r="A6" s="1" t="s">
        <v>44</v>
      </c>
      <c r="B6" s="4" t="s">
        <v>45</v>
      </c>
    </row>
    <row r="7" spans="1:2" x14ac:dyDescent="0.25">
      <c r="A7" s="1" t="s">
        <v>46</v>
      </c>
      <c r="B7" s="4" t="s">
        <v>47</v>
      </c>
    </row>
    <row r="8" ht="85" customHeight="1" spans="1:2" x14ac:dyDescent="0.25">
      <c r="A8" s="1" t="s">
        <v>48</v>
      </c>
      <c r="B8" s="4" t="s">
        <v>49</v>
      </c>
    </row>
    <row r="9" spans="1:2" x14ac:dyDescent="0.25">
      <c r="A9" s="1" t="s">
        <v>50</v>
      </c>
      <c r="B9" s="4" t="s">
        <v>51</v>
      </c>
    </row>
    <row r="10" spans="1:2" x14ac:dyDescent="0.25">
      <c r="A10" s="1" t="s">
        <v>52</v>
      </c>
      <c r="B10" s="9">
        <f>IF(ВОР!F5="","",ВОР!F5)</f>
        <v>250</v>
      </c>
    </row>
    <row r="11" spans="1:2" x14ac:dyDescent="0.25">
      <c r="A11" s="1" t="s">
        <v>53</v>
      </c>
      <c r="B11" s="4">
        <v>1000</v>
      </c>
    </row>
    <row r="12" spans="1:2" x14ac:dyDescent="0.25">
      <c r="A12" s="1" t="s">
        <v>54</v>
      </c>
      <c r="B12" s="9">
        <f>IF(OR(B10="",B11="",B11&lt;=0),"",B10/B11)</f>
        <v>0.25</v>
      </c>
    </row>
    <row r="13" spans="1:2" x14ac:dyDescent="0.25">
      <c r="A13" s="1"/>
      <c r="B13" s="1"/>
    </row>
    <row r="14" ht="50" customHeight="1" spans="1:2" x14ac:dyDescent="0.25">
      <c r="A14" s="1" t="s">
        <v>55</v>
      </c>
      <c r="B14" s="4" t="s">
        <v>56</v>
      </c>
    </row>
    <row r="15" spans="1:2" x14ac:dyDescent="0.25">
      <c r="A15" s="1"/>
      <c r="B15" s="1"/>
    </row>
    <row r="16" ht="40" customHeight="1" spans="1:2" x14ac:dyDescent="0.25">
      <c r="A16" s="1" t="s">
        <v>57</v>
      </c>
      <c r="B16" s="4" t="s">
        <v>58</v>
      </c>
    </row>
    <row r="17" spans="1:2" x14ac:dyDescent="0.25">
      <c r="A17" s="1"/>
      <c r="B17" s="1"/>
    </row>
  </sheetData>
  <sheetProtection sheet="1" algorithmName="SHA-512" hashValue="DHMppfl95Y4rDQFLrlET2uhPZP3HYSuLZXhXPXwYEYu4PsyYqIT2CsfIthKbG2njHVceuFplMW4zJEAX9oEmQg==" saltValue="8VQJ1BGtg6U8NNuqgtO1mg==" spinCount="100000"/>
  <dataValidations count="1">
    <dataValidation type="decimal" operator="greaterThan" allowBlank="1" showErrorMessage="1" error="Измеритель должен быть больше нуля." sqref="B11">
      <formula1>0</formula1>
    </dataValidation>
  </dataValidations>
  <printOptions horizontalCentered="1"/>
  <pageSetup paperSize="9" orientation="portrait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workbookViewId="0" showGridLines="0"/>
  </sheetViews>
  <sheetFormatPr defaultRowHeight="24" outlineLevelRow="0" outlineLevelCol="0" x14ac:dyDescent="55" customHeight="1"/>
  <cols>
    <col min="1" max="1" width="19" customWidth="1"/>
    <col min="2" max="2" width="42" customWidth="1"/>
    <col min="3" max="3" width="13" customWidth="1"/>
    <col min="4" max="6" width="18" customWidth="1"/>
    <col min="7" max="7" width="28" customWidth="1"/>
  </cols>
  <sheetData>
    <row r="1" spans="1:7" x14ac:dyDescent="0.25">
      <c r="A1" s="1"/>
      <c r="B1" s="1"/>
      <c r="C1" s="1"/>
      <c r="D1" s="1"/>
      <c r="E1" s="1"/>
      <c r="F1" s="1"/>
      <c r="G1" s="1"/>
    </row>
    <row r="2" ht="44" customHeight="1" spans="1:7" x14ac:dyDescent="0.25">
      <c r="A2" s="2" t="s">
        <v>59</v>
      </c>
      <c r="B2" s="1"/>
      <c r="C2" s="1"/>
      <c r="D2" s="1"/>
      <c r="E2" s="1"/>
      <c r="F2" s="1"/>
      <c r="G2" s="1"/>
    </row>
    <row r="3" spans="1:7" x14ac:dyDescent="0.25">
      <c r="A3" s="3"/>
      <c r="B3" s="3"/>
      <c r="C3" s="3"/>
      <c r="D3" s="3"/>
      <c r="E3" s="3"/>
      <c r="F3" s="3"/>
      <c r="G3" s="3"/>
    </row>
    <row r="4" ht="42" customHeight="1" spans="1:7" x14ac:dyDescent="0.25">
      <c r="A4" s="7" t="s">
        <v>60</v>
      </c>
      <c r="B4" s="7" t="s">
        <v>61</v>
      </c>
      <c r="C4" s="7" t="s">
        <v>35</v>
      </c>
      <c r="D4" s="7" t="s">
        <v>62</v>
      </c>
      <c r="E4" s="7" t="s">
        <v>63</v>
      </c>
      <c r="F4" s="7" t="s">
        <v>64</v>
      </c>
      <c r="G4" s="7" t="s">
        <v>65</v>
      </c>
    </row>
    <row r="5" ht="52" customHeight="1" spans="1:7" x14ac:dyDescent="0.25">
      <c r="A5" s="4"/>
      <c r="B5" s="4" t="s">
        <v>66</v>
      </c>
      <c r="C5" s="4" t="s">
        <v>67</v>
      </c>
      <c r="D5" s="8">
        <v>16.5</v>
      </c>
      <c r="E5" s="9">
        <f>IF(Норма!$B$12="","",Норма!$B$12)</f>
        <v>0.25</v>
      </c>
      <c r="F5" s="9">
        <f>IF(OR(D5="",E5=""),"",D5*E5)</f>
        <v>4.125</v>
      </c>
      <c r="G5" s="4" t="s">
        <v>68</v>
      </c>
    </row>
    <row r="6" ht="52" customHeight="1" spans="1:7" x14ac:dyDescent="0.25">
      <c r="A6" s="4" t="s">
        <v>69</v>
      </c>
      <c r="B6" s="4" t="s">
        <v>70</v>
      </c>
      <c r="C6" s="4" t="s">
        <v>71</v>
      </c>
      <c r="D6" s="8">
        <v>3.1</v>
      </c>
      <c r="E6" s="9">
        <f>IF(Норма!$B$12="","",Норма!$B$12)</f>
        <v>0.25</v>
      </c>
      <c r="F6" s="9">
        <f>IF(OR(D6="",E6=""),"",D6*E6)</f>
        <v>0.775</v>
      </c>
      <c r="G6" s="4" t="s">
        <v>68</v>
      </c>
    </row>
    <row r="7" ht="52" customHeight="1" spans="1:7" x14ac:dyDescent="0.25">
      <c r="A7" s="4" t="s">
        <v>72</v>
      </c>
      <c r="B7" s="4" t="s">
        <v>73</v>
      </c>
      <c r="C7" s="4" t="s">
        <v>71</v>
      </c>
      <c r="D7" s="8">
        <v>13.4</v>
      </c>
      <c r="E7" s="9">
        <f>IF(Норма!$B$12="","",Норма!$B$12)</f>
        <v>0.25</v>
      </c>
      <c r="F7" s="9">
        <f>IF(OR(D7="",E7=""),"",D7*E7)</f>
        <v>3.35</v>
      </c>
      <c r="G7" s="4" t="s">
        <v>68</v>
      </c>
    </row>
    <row r="8" spans="1:7" x14ac:dyDescent="0.25">
      <c r="A8" s="1"/>
      <c r="B8" s="1"/>
      <c r="C8" s="1"/>
      <c r="D8" s="1"/>
      <c r="E8" s="1"/>
      <c r="F8" s="1"/>
      <c r="G8" s="1"/>
    </row>
    <row r="9" spans="1:7" x14ac:dyDescent="0.25">
      <c r="A9" s="1"/>
      <c r="B9" s="1"/>
      <c r="C9" s="1"/>
      <c r="D9" s="1"/>
      <c r="E9" s="1"/>
      <c r="F9" s="1"/>
      <c r="G9" s="1"/>
    </row>
    <row r="10" spans="1:7" x14ac:dyDescent="0.25">
      <c r="A10" s="1"/>
      <c r="B10" s="1" t="s">
        <v>74</v>
      </c>
      <c r="C10" s="1"/>
      <c r="D10" s="1"/>
      <c r="E10" s="1"/>
      <c r="F10" s="9">
        <f>IF(COUNT(F5:F7)&lt;3,"",SUMIF(C5:C7,"чел.-ч",F5:F7))</f>
        <v>4.125</v>
      </c>
      <c r="G10" s="1"/>
    </row>
    <row r="11" spans="1:7" x14ac:dyDescent="0.25">
      <c r="A11" s="1"/>
      <c r="B11" s="1" t="s">
        <v>75</v>
      </c>
      <c r="C11" s="1"/>
      <c r="D11" s="1"/>
      <c r="E11" s="1"/>
      <c r="F11" s="9">
        <f>IF(COUNT(F5:F7)&lt;3,"",SUMIF(C5:C7,"маш.-ч",F5:F7))</f>
        <v>4.125</v>
      </c>
      <c r="G11" s="1"/>
    </row>
    <row r="12" spans="1:7" x14ac:dyDescent="0.25">
      <c r="A12" s="1"/>
      <c r="B12" s="1"/>
      <c r="C12" s="1"/>
      <c r="D12" s="1"/>
      <c r="E12" s="1"/>
      <c r="F12" s="1"/>
      <c r="G12" s="1"/>
    </row>
    <row r="13" ht="38" customHeight="1" spans="1:7" x14ac:dyDescent="0.25">
      <c r="A13" s="1"/>
      <c r="B13" s="1" t="s">
        <v>76</v>
      </c>
      <c r="C13" s="1"/>
      <c r="D13" s="1"/>
      <c r="E13" s="1"/>
      <c r="F13" s="1"/>
      <c r="G13" s="1"/>
    </row>
    <row r="14" ht="45" customHeight="1" spans="1:7" x14ac:dyDescent="0.25">
      <c r="A14" s="1"/>
      <c r="B14" s="1" t="s">
        <v>77</v>
      </c>
      <c r="C14" s="1"/>
      <c r="D14" s="4"/>
      <c r="E14" s="1"/>
      <c r="F14" s="1"/>
      <c r="G14" s="1" t="s">
        <v>78</v>
      </c>
    </row>
    <row r="15" ht="50" customHeight="1" spans="1:7" x14ac:dyDescent="0.25">
      <c r="A15" s="1"/>
      <c r="B15" s="1" t="s">
        <v>79</v>
      </c>
      <c r="C15" s="1"/>
      <c r="D15" s="1"/>
      <c r="E15" s="1"/>
      <c r="F15" s="1"/>
      <c r="G15" s="1"/>
    </row>
  </sheetData>
  <sheetProtection sheet="1" algorithmName="SHA-512" hashValue="moz/NRgMKU8GjTKtevx4VvB2+V3tY6uVuVvsN9R76sgfFCSlpygS0VtmPbU8AmFfkSjB63WmvOJAoQY5sDwT/Q==" saltValue="T4cpf74FVVPRXxrgJjyoDA==" spinCount="100000"/>
  <dataValidations count="1">
    <dataValidation type="decimal" operator="greaterThanOrEqual" allowBlank="1" showErrorMessage="1" error="Расход не может быть отрицательным." sqref="D5:D7">
      <formula1>0</formula1>
    </dataValidation>
  </dataValidations>
  <hyperlinks>
    <hyperlink ref="G5" r:id="rId1"/>
    <hyperlink ref="G6" r:id="rId2"/>
    <hyperlink ref="G7" r:id="rId3"/>
  </hyperlinks>
  <printOptions horizontalCentered="1"/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Паспорт</vt:lpstr>
      <vt:lpstr>ВОР</vt:lpstr>
      <vt:lpstr>Норма</vt:lpstr>
      <vt:lpstr>Ресурсы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