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ые" state="visible" r:id="rId4"/>
    <sheet sheetId="2" name="КС-6а_титул" state="visible" r:id="rId5"/>
    <sheet sheetId="3" name="КС-6а_янв-май" state="visible" r:id="rId6"/>
    <sheet sheetId="4" name="КС-6а_июн-дек" state="visible" r:id="rId7"/>
    <sheet sheetId="5" name="Контроль" state="visible" r:id="rId8"/>
    <sheet sheetId="6" name="Инструкция" state="visible" r:id="rId9"/>
    <sheet sheetId="7" name="КС-6а_январь_2027" state="visible" r:id="rId10"/>
    <sheet sheetId="8" name="Расчёт" state="visible" r:id="rId11"/>
    <sheet sheetId="9" name="Источники" state="visible" r:id="rId12"/>
  </sheets>
  <definedNames>
    <definedName name="_xlnm.Print_Area" localSheetId="0">'Данные'!$A1:$AO38</definedName>
    <definedName name="_xlnm.Print_Area" localSheetId="1">'КС-6а_титул'!$A1:$H29</definedName>
    <definedName name="_xlnm.Print_Area" localSheetId="2">'КС-6а_янв-май'!$A1:$W22</definedName>
    <definedName name="_xlnm.Print_Titles" localSheetId="2">'КС-6а_янв-май'!$1:$6</definedName>
    <definedName name="_xlnm.Print_Area" localSheetId="3">'КС-6а_июн-дек'!$A1:$W22</definedName>
    <definedName name="_xlnm.Print_Titles" localSheetId="3">'КС-6а_июн-дек'!$1:$6</definedName>
    <definedName name="_xlnm.Print_Area" localSheetId="4">'Контроль'!$A1:$K23</definedName>
    <definedName name="_xlnm.Print_Area" localSheetId="5">'Инструкция'!$A1:$H14</definedName>
    <definedName name="_xlnm.Print_Area" localSheetId="6">'КС-6а_январь_2027'!$A1:$K22</definedName>
    <definedName name="_xlnm.Print_Titles" localSheetId="6">'КС-6а_январь_2027'!$1:$6</definedName>
    <definedName name="_xlnm.Print_Area" localSheetId="7">'Расчёт'!$A1:$AS36</definedName>
    <definedName name="_xlnm.Print_Area" localSheetId="8">'Источники'!$A1:$C12</definedName>
  </definedNames>
  <calcPr calcId="171027"/>
</workbook>
</file>

<file path=xl/sharedStrings.xml><?xml version="1.0" encoding="utf-8"?>
<sst xmlns="http://schemas.openxmlformats.org/spreadsheetml/2006/main" count="329" uniqueCount="235">
  <si>
    <t>КС-6а: исходные данные</t>
  </si>
  <si>
    <t>Жёлтые поля доступны для ввода. Пустое число означает, что данные ещё не подтверждены; ноль подтверждает отсутствие выполнения.</t>
  </si>
  <si>
    <t>Заказчик</t>
  </si>
  <si>
    <t>Учебный заказчик; адрес, телефон и факс заполняются перед использованием</t>
  </si>
  <si>
    <t>ОКПО заказчика</t>
  </si>
  <si>
    <t>Подрядчик</t>
  </si>
  <si>
    <t>Учебный подрядчик; адрес, телефон и факс заполняются перед использованием</t>
  </si>
  <si>
    <t>ОКПО подрядчика</t>
  </si>
  <si>
    <t>Стройка</t>
  </si>
  <si>
    <t>Учебное административное здание; адрес заполняется</t>
  </si>
  <si>
    <t>Объект</t>
  </si>
  <si>
    <t>Отделка учебного административного здания</t>
  </si>
  <si>
    <t>Вид деятельности по ОКДП</t>
  </si>
  <si>
    <t>Номер договора</t>
  </si>
  <si>
    <t>У-06</t>
  </si>
  <si>
    <t>Дата договора</t>
  </si>
  <si>
    <t>Вид операции</t>
  </si>
  <si>
    <t>Год журнала</t>
  </si>
  <si>
    <t>Период</t>
  </si>
  <si>
    <t>январь по декабрь</t>
  </si>
  <si>
    <t>Сметная (договорная) стоимость, руб.</t>
  </si>
  <si>
    <t>Составил: должность</t>
  </si>
  <si>
    <t>Составил: расшифровка подписи</t>
  </si>
  <si>
    <t>Проверил: должность</t>
  </si>
  <si>
    <t>Проверил: расшифровка подписи</t>
  </si>
  <si>
    <t>Дата составления (дополнительное поле)</t>
  </si>
  <si>
    <t>Порядок</t>
  </si>
  <si>
    <t>Позиция по смете</t>
  </si>
  <si>
    <t>Наименование работ</t>
  </si>
  <si>
    <t>База обоснования</t>
  </si>
  <si>
    <t>Номер единичной расценки</t>
  </si>
  <si>
    <t>Единица</t>
  </si>
  <si>
    <t>Количество по смете</t>
  </si>
  <si>
    <t>Цена за единицу, руб.</t>
  </si>
  <si>
    <t>Входящее количество прошлых лет</t>
  </si>
  <si>
    <t>Входящая стоимость, руб.</t>
  </si>
  <si>
    <t>Январь: выполнено</t>
  </si>
  <si>
    <t>Январь: принято</t>
  </si>
  <si>
    <t>Февраль: выполнено</t>
  </si>
  <si>
    <t>Февраль: принято</t>
  </si>
  <si>
    <t>Март: выполнено</t>
  </si>
  <si>
    <t>Март: принято</t>
  </si>
  <si>
    <t>Апрель: выполнено</t>
  </si>
  <si>
    <t>Апрель: принято</t>
  </si>
  <si>
    <t>Май: выполнено</t>
  </si>
  <si>
    <t>Май: принято</t>
  </si>
  <si>
    <t>Июнь: выполнено</t>
  </si>
  <si>
    <t>Июнь: принято</t>
  </si>
  <si>
    <t>Июль: выполнено</t>
  </si>
  <si>
    <t>Июль: принято</t>
  </si>
  <si>
    <t>Август: выполнено</t>
  </si>
  <si>
    <t>Август: принято</t>
  </si>
  <si>
    <t>Сентябрь: выполнено</t>
  </si>
  <si>
    <t>Сентябрь: принято</t>
  </si>
  <si>
    <t>Октябрь: выполнено</t>
  </si>
  <si>
    <t>Октябрь: принято</t>
  </si>
  <si>
    <t>Ноябрь: выполнено</t>
  </si>
  <si>
    <t>Ноябрь: принято</t>
  </si>
  <si>
    <t>Декабрь: выполнено</t>
  </si>
  <si>
    <t>Декабрь: принято</t>
  </si>
  <si>
    <t>Январь следующего года: выполнено</t>
  </si>
  <si>
    <t>Январь следующего года: принято</t>
  </si>
  <si>
    <t>Основание замеров</t>
  </si>
  <si>
    <t>Основание приёмки</t>
  </si>
  <si>
    <t>Основание цены и расходов</t>
  </si>
  <si>
    <t>Основание входящего выполнения</t>
  </si>
  <si>
    <t>ГЭСН ФСНБ-2022: справочная норма</t>
  </si>
  <si>
    <t>Окраска поливинилацетатными водоэмульсионными составами улучшенная: по сборным конструкциям стен, подготовленным под окраску</t>
  </si>
  <si>
    <t>ФЕР ФСНБ-2020</t>
  </si>
  <si>
    <t>15-04-005-05</t>
  </si>
  <si>
    <t>100 м²</t>
  </si>
  <si>
    <t>Учебные замеры; в рабочем журнале указываются номера и даты документов</t>
  </si>
  <si>
    <t>Учебное КС-2: июнь 180 м² стен и 60 м² потолков; остальные месяцы приняты полностью</t>
  </si>
  <si>
    <t>Учебная договорная цена; все составляющие включены, отдельные расходы нулевые</t>
  </si>
  <si>
    <t>Учебное выполнение на 31.12.2025</t>
  </si>
  <si>
    <t>Окраска поливинилацетатными водоэмульсионными составами улучшенная: по сборным конструкциям потолков, подготовленным под окраску</t>
  </si>
  <si>
    <t>15-04-005-06</t>
  </si>
  <si>
    <t>Накладные и прочие расходы</t>
  </si>
  <si>
    <t>Только расходы, начисляемые отдельно по договору; в образце все составляющие включены в цены строк</t>
  </si>
  <si>
    <t>В строке расходов цена за единицу не применяется: месячные поля содержат отдельно начисляемые суммы в рублях.</t>
  </si>
  <si>
    <t>Унифицированная форма № КС-6а</t>
  </si>
  <si>
    <t>Форма по ОКУД</t>
  </si>
  <si>
    <t>Утверждена постановлением Госкомстата России от 11.11.1999 № 100</t>
  </si>
  <si>
    <t>0322006</t>
  </si>
  <si>
    <t>Заказчик (организация, адрес, телефон, факс)</t>
  </si>
  <si>
    <t>по ОКПО</t>
  </si>
  <si>
    <t>Подрядчик (организация, адрес, телефон, факс)</t>
  </si>
  <si>
    <t>Стройка (наименование, адрес)</t>
  </si>
  <si>
    <t>Объект (наименование)</t>
  </si>
  <si>
    <t>Договор подряда (контракт), номер</t>
  </si>
  <si>
    <t>ЖУРНАЛ УЧЁТА ВЫПОЛНЕННЫХ РАБОТ</t>
  </si>
  <si>
    <t>За период</t>
  </si>
  <si>
    <t>Год</t>
  </si>
  <si>
    <t>Сметная (договорная) стоимость в соответствии с договором подряда (субподряда), руб.</t>
  </si>
  <si>
    <t>Составил</t>
  </si>
  <si>
    <t/>
  </si>
  <si>
    <t>(должность)</t>
  </si>
  <si>
    <t>(подпись)</t>
  </si>
  <si>
    <t>(расшифровка подписи)</t>
  </si>
  <si>
    <t>Проверил</t>
  </si>
  <si>
    <t>КС-6а. Чётная страница: январь по май</t>
  </si>
  <si>
    <t>По порядку</t>
  </si>
  <si>
    <t>Конструктивные элементы и виды работ</t>
  </si>
  <si>
    <t>Единица измерения</t>
  </si>
  <si>
    <t>Количество работ по смете</t>
  </si>
  <si>
    <t>Выполнено работ</t>
  </si>
  <si>
    <t>Январь</t>
  </si>
  <si>
    <t>Февраль</t>
  </si>
  <si>
    <t>Март</t>
  </si>
  <si>
    <t>Апрель</t>
  </si>
  <si>
    <t>Май</t>
  </si>
  <si>
    <t>Количество</t>
  </si>
  <si>
    <t>Стоимость, руб.</t>
  </si>
  <si>
    <t>Стоимость фактически выполненных работ с начала строительства, руб.</t>
  </si>
  <si>
    <t>Итого</t>
  </si>
  <si>
    <t>X</t>
  </si>
  <si>
    <t>Всего</t>
  </si>
  <si>
    <t>Порядок строк одинаков на парных страницах. Количества разных работ в итоговых строках не складываются.</t>
  </si>
  <si>
    <t>Условные цены образца без НДС. Для рабочего объекта состав стоимости и расходов определяется договором.</t>
  </si>
  <si>
    <t>КС-6а. Нечётная страница: июнь по декабрь и год</t>
  </si>
  <si>
    <t>Всего работ по смете за год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</si>
  <si>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</si>
  <si>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</si>
  <si>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</si>
  <si>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</si>
  <si>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</si>
  <si>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</si>
  <si>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</si>
  <si>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Сверка сметы, фактического выполнения и приёмки</t>
  </si>
  <si>
    <t>Работа</t>
  </si>
  <si>
    <t>По смете, количество</t>
  </si>
  <si>
    <t>Выполнено с начала, количество</t>
  </si>
  <si>
    <t>Остаток, количество</t>
  </si>
  <si>
    <t>За июнь: выполнено, руб.</t>
  </si>
  <si>
    <t>За июнь: принято, руб.</t>
  </si>
  <si>
    <t>Разница, руб.</t>
  </si>
  <si>
    <t>Следующий январь: накопление, руб.</t>
  </si>
  <si>
    <t>Остаток после января, количество</t>
  </si>
  <si>
    <t>Остаток после приёмки за год, количество</t>
  </si>
  <si>
    <t>Проверка заполнения</t>
  </si>
  <si>
    <t>Итого, только деньги</t>
  </si>
  <si>
    <t>Выполнение за год с отдельными расходами</t>
  </si>
  <si>
    <t>Накопление на конец года</t>
  </si>
  <si>
    <t>Входящее выполнение прошлых лет</t>
  </si>
  <si>
    <t>Сверка года и входящего выполнения</t>
  </si>
  <si>
    <t>Остаток после приёмки рассчитан при условии, что всё входящее выполнение принято ранее. Проверьте это по прежним актам.</t>
  </si>
  <si>
    <t>Разница между выполнением и приёмкой проверяется по документам. Отрицательный остаток требует проверки изменения сметы.</t>
  </si>
  <si>
    <t>КС-6а: порядок работы с книгой</t>
  </si>
  <si>
    <t>1. Внесите реквизиты на листе «Данные», проверьте год, период и договор. Поля ОКПО и ОКДП сохранены по исходной форме; в образце коды не вымышлены.</t>
  </si>
  <si>
    <t>2. Внесите согласованные позиции, единицы, количества и договорные цены. Поле ГЭСН справочное, в графе единичной расценки используется обоснование сметной позиции. База хранится рядом.</t>
  </si>
  <si>
    <t>3. Перенесите исторические количества и денежные суммы на начало года. Не пересчитывайте прежние суммы по новой цене. При изменении договора сохраните старую версию и выделите новую строку с её основанием.</t>
  </si>
  <si>
    <t>4. Внесите 12 месяцев в измерителях сметы. Для измерителя 100 м² разделите замер в м² на 100. Нулевые месяцы заполните числом 0; пустое поле означает отсутствие подтверждённых данных.</t>
  </si>
  <si>
    <t>5. Поля «принято» относятся к отдельному контрольному листу и не добавляют граф в унифицированную таблицу. Для повторного предъявления сверяйте прежние акты по позициям.</t>
  </si>
  <si>
    <t>6. В строке расходов укажите только отдельно начисляемые суммы по договору и смете. В образце все составляющие уже включены в цены, поэтому расходы равны нулю. НР и СП повторно не начисляются.</t>
  </si>
  <si>
    <t>7. Печатайте титул и оба разворота в альбомном формате A3. Печатные области и повтор шапок заданы. Строки на парных листах имеют одинаковую высоту и порядок. Правый разворот читается в том же порядке строк, что и левый.</t>
  </si>
  <si>
    <t>8. Для добавления позиций скопируйте строку ввода и соответствующие формулы на листе «Расчёт», расширьте суммы и одинаково добавьте строки на обоих печатных листах. Книга предусматривает 10 позиций.</t>
  </si>
  <si>
    <t>9. Лист января следующего года в образце показывает отдельный фрагмент граф 9, 10 и 11; остальные графы нового года в этом фрагменте не заполнены. В рабочем файле сохраните копию, перенесите прошлогоднее накопление и начните месяцы нового года.</t>
  </si>
  <si>
    <t>10. Формулы защищены от случайного редактирования без пароля. Для изменения структуры используйте в Excel «Рецензирование», «Снять защиту листа». Жёлтые ячейки ввода доступны при включённой защите.</t>
  </si>
  <si>
    <t>11. Дата составления хранится на листе «Данные» как дополнительный реквизит. Подписи на титуле оставлены пустыми. Полномочия составителя и проверяющего определяются рабочими документами.</t>
  </si>
  <si>
    <t>12. Учебные цены заданы отдельно от ФЕР и не обозначают текущую стоимость. Образец без НДС. КС-6а учитывает выполнение; факт записи сам по себе не означает приёмку.</t>
  </si>
  <si>
    <t>Тексты формы и закона проверены 05.10.2026 по вторичному размещению в КонсультантПлюс. Письмо ФНС прочитано на официальном сайте и используется только для общего правила собственных форм.</t>
  </si>
  <si>
    <t>КС-6а. Январь следующего года, отдельный фрагмент</t>
  </si>
  <si>
    <t>Расчёт журнала: количества и исторические суммы</t>
  </si>
  <si>
    <t>Наименование</t>
  </si>
  <si>
    <t>По смете, руб.</t>
  </si>
  <si>
    <t>Январь: количество</t>
  </si>
  <si>
    <t>Январь: стоимость</t>
  </si>
  <si>
    <t>Январь: накопление</t>
  </si>
  <si>
    <t>Февраль: количество</t>
  </si>
  <si>
    <t>Февраль: стоимость</t>
  </si>
  <si>
    <t>Февраль: накопление</t>
  </si>
  <si>
    <t>Март: количество</t>
  </si>
  <si>
    <t>Март: стоимость</t>
  </si>
  <si>
    <t>Март: накопление</t>
  </si>
  <si>
    <t>Апрель: количество</t>
  </si>
  <si>
    <t>Апрель: стоимость</t>
  </si>
  <si>
    <t>Апрель: накопление</t>
  </si>
  <si>
    <t>Май: количество</t>
  </si>
  <si>
    <t>Май: стоимость</t>
  </si>
  <si>
    <t>Май: накопление</t>
  </si>
  <si>
    <t>Июнь: количество</t>
  </si>
  <si>
    <t>Июнь: стоимость</t>
  </si>
  <si>
    <t>Июнь: накопление</t>
  </si>
  <si>
    <t>Июль: количество</t>
  </si>
  <si>
    <t>Июль: стоимость</t>
  </si>
  <si>
    <t>Июль: накопление</t>
  </si>
  <si>
    <t>Август: количество</t>
  </si>
  <si>
    <t>Август: стоимость</t>
  </si>
  <si>
    <t>Август: накопление</t>
  </si>
  <si>
    <t>Сентябрь: количество</t>
  </si>
  <si>
    <t>Сентябрь: стоимость</t>
  </si>
  <si>
    <t>Сентябрь: накопление</t>
  </si>
  <si>
    <t>Октябрь: количество</t>
  </si>
  <si>
    <t>Октябрь: стоимость</t>
  </si>
  <si>
    <t>Октябрь: накопление</t>
  </si>
  <si>
    <t>Ноябрь: количество</t>
  </si>
  <si>
    <t>Ноябрь: стоимость</t>
  </si>
  <si>
    <t>Ноябрь: накопление</t>
  </si>
  <si>
    <t>Декабрь: количество</t>
  </si>
  <si>
    <t>Декабрь: стоимость</t>
  </si>
  <si>
    <t>Декабрь: накопление</t>
  </si>
  <si>
    <t>Принято за июнь, руб.</t>
  </si>
  <si>
    <t>За год, руб.</t>
  </si>
  <si>
    <t>За год: количество</t>
  </si>
  <si>
    <t>Следующий январь: количество</t>
  </si>
  <si>
    <t>Следующий январь: стоимость</t>
  </si>
  <si>
    <t>Следующий январь: накопление</t>
  </si>
  <si>
    <t>За год: принятое количество</t>
  </si>
  <si>
    <t>Отдельно начисляемые расходы, руб.</t>
  </si>
  <si>
    <t>Основание</t>
  </si>
  <si>
    <t>Адрес / данные</t>
  </si>
  <si>
    <t>Дата проверки</t>
  </si>
  <si>
    <t>Постановление Госкомстата России от 11.11.1999 № 100: исходная КС-6а</t>
  </si>
  <si>
    <t>https://www.consultant.ru/document/cons_doc_LAW_26303/dc9b2aa6e521cdef7e924813c565fbec7c69ca6b/</t>
  </si>
  <si>
    <t>2026-10-05</t>
  </si>
  <si>
    <t>Указания к КС-6а: исполнитель, замеры, расходы</t>
  </si>
  <si>
    <t>https://www.consultant.ru/document/cons_doc_LAW_26303/1774b1f30e5ea8924bae2336086c13af6e09ae68/</t>
  </si>
  <si>
    <t>Федеральный закон от 06.12.2011 № 402-ФЗ, статья 9</t>
  </si>
  <si>
    <t>https://www.consultant.ru/document/cons_doc_LAW_122855/b24121ba7152f33673608559f2ca844ef5b6a74c/</t>
  </si>
  <si>
    <t>ФНС, письмо от 08.07.2022 № 08-05/0727@: общее правило собственных форм</t>
  </si>
  <si>
    <t>https://www.nalog.gov.ru/rn77/related_activities/spt/12335069/</t>
  </si>
  <si>
    <t>Учебные договорные данные</t>
  </si>
  <si>
    <t>Условные объёмы и договорные цены учебного объекта; не нормативные и не рыночные цены</t>
  </si>
  <si>
    <t>ФЕР ФСНБ-2020, 15-04-005-05</t>
  </si>
  <si>
    <t>Окраска поливинилацетатными водоэмульсионными составами улучшенная: по сборным конструкциям стен, подготовленным под окраску. Измеритель: 100 м2. Прямые затраты в базисном уровне 2001 г.: 296.87 руб.; оплата труда 207.21, машины 6.88, материалы 82.78, оплата труда машинистов 1.3.</t>
  </si>
  <si>
    <t>ФЕР ФСНБ-2020, 15-04-005-06</t>
  </si>
  <si>
    <t>Окраска поливинилацетатными водоэмульсионными составами улучшенная: по сборным конструкциям потолков, подготовленным под окраску. Измеритель: 100 м2. Прямые затраты в базисном уровне 2001 г.: 325.03 руб.; оплата труда 233.22, машины 6.88, материалы 84.93, оплата труда машинистов 1.3.</t>
  </si>
  <si>
    <t>ГЭСН ФСНБ-2022, 15-04-005-05</t>
  </si>
  <si>
    <t>Окраска поливинилацетатными водоэмульсионными составами улучшенная: по сборным конструкциям стен, подготовленным под окраску. Измеритель: 100 м2. Цена в ресурсной норме отсутствует.</t>
  </si>
  <si>
    <t>ГЭСН ФСНБ-2022, 15-04-005-06</t>
  </si>
  <si>
    <t>Окраска поливинилацетатными водоэмульсионными составами улучшенная: по сборным конструкциям потолков, подготовленным под окраску. Измеритель: 100 м2. Цена в ресурсной норме отсутствует.</t>
  </si>
  <si>
    <t>ФЕР</t>
  </si>
  <si>
    <t>ФСНБ-2020, базисный уровень цен 2001 г.; не цена учебного договора</t>
  </si>
  <si>
    <t>ГЭСН</t>
  </si>
  <si>
    <t>ФСНБ-2022, ресурсная норма; отсутствие цены не означает нулевую 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</si>
</sst>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color rgb="FF292522"/>
      <sz val="10"/>
      <name val="Arial"/>
    </font>
    <font>
      <b/>
      <sz val="10"/>
      <name val="Arial"/>
    </font>
    <font>
      <b/>
      <sz val="16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3D8"/>
      </patternFill>
    </fill>
    <fill>
      <patternFill patternType="solid">
        <fgColor rgb="FFF4F0EC"/>
      </patternFill>
    </fill>
  </fills>
  <borders count="2">
    <border>
      <left/>
      <right/>
      <top/>
      <bottom/>
      <diagonal/>
    </border>
    <border>
      <left style="thin">
        <color rgb="C8BEB7"/>
      </left>
      <right style="thin">
        <color rgb="C8BEB7"/>
      </right>
      <top style="thin">
        <color rgb="C8BEB7"/>
      </top>
      <bottom style="thin">
        <color rgb="C8BEB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 applyProtection="1">
      <alignment horizontal="left" vertical="center" wrapText="1"/>
      <protection locked="0"/>
    </xf>
    <xf numFmtId="164" fontId="1" fillId="2" borderId="0" xfId="0" applyNumberFormat="1" applyFont="1" applyFill="1" applyAlignment="1" applyProtection="1">
      <alignment horizontal="left" vertical="center" wrapText="1"/>
      <protection locked="0"/>
    </xf>
    <xf numFmtId="1" fontId="1" fillId="2" borderId="0" xfId="0" applyNumberFormat="1" applyFont="1" applyFill="1" applyAlignment="1" applyProtection="1">
      <alignment horizontal="right" vertical="center" wrapText="1"/>
      <protection locked="0"/>
    </xf>
    <xf numFmtId="4" fontId="1" fillId="3" borderId="0" xfId="0" applyNumberFormat="1" applyFont="1" applyFill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4" fontId="1" fillId="2" borderId="0" xfId="0" applyNumberFormat="1" applyFont="1" applyFill="1" applyAlignment="1" applyProtection="1">
      <alignment horizontal="right" vertical="center" wrapText="1"/>
      <protection locked="0"/>
    </xf>
    <xf numFmtId="0" fontId="0" fillId="2" borderId="0" xfId="0" applyFill="1" applyProtection="1">
      <protection locked="0"/>
    </xf>
    <xf numFmtId="4" fontId="1" fillId="0" borderId="0" xfId="0" applyNumberFormat="1" applyFont="1" applyAlignment="1">
      <alignment horizontal="left" vertical="center" wrapText="1"/>
    </xf>
    <xf numFmtId="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" fontId="1" fillId="0" borderId="0" xfId="0" applyNumberFormat="1" applyFont="1" applyAlignment="1">
      <alignment horizontal="right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2" fontId="0" fillId="0" borderId="1" xfId="0" applyNumberFormat="1" applyBorder="1"/>
  </cellXfs>
  <cellStyles count="1">
    <cellStyle name="Normal" xfId="0" builtinId="0"/>
  </cellStyles>
  <dxfs count="1">
    <dxf>
      <font>
        <color rgb="FF9C0006"/>
      </font>
      <fill>
        <patternFill patternType="solid">
          <fgColor rgb="FFFFE0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8"/>
  <sheetViews>
    <sheetView workbookViewId="0" showGridLines="0" zoomScale="100" zoomScaleNormal="100">
      <pane xSplit="3" ySplit="23" topLeftCell="D24" activePane="bottomRight" state="frozen"/>
      <selection pane="bottomRight"/>
    </sheetView>
  </sheetViews>
  <sheetFormatPr defaultRowHeight="15" outlineLevelRow="0" outlineLevelCol="0" x14ac:dyDescent="55"/>
  <cols>
    <col min="1" max="1" width="45" customWidth="1"/>
    <col min="2" max="2" width="15" customWidth="1"/>
    <col min="3" max="3" width="54" customWidth="1"/>
    <col min="4" max="4" width="22" customWidth="1"/>
    <col min="5" max="5" width="18" customWidth="1"/>
    <col min="6" max="36" width="15" customWidth="1"/>
    <col min="37" max="39" width="42" customWidth="1"/>
    <col min="40" max="40" width="28" customWidth="1"/>
    <col min="41" max="41" width="22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3" ht="34" customHeight="1" spans="1:8" x14ac:dyDescent="0.25">
      <c r="A3" s="1" t="s">
        <v>2</v>
      </c>
      <c r="B3" s="2" t="s">
        <v>3</v>
      </c>
      <c r="C3" s="2"/>
      <c r="D3" s="2"/>
      <c r="E3" s="2"/>
      <c r="F3" s="2"/>
      <c r="G3" s="2"/>
      <c r="H3" s="2"/>
    </row>
    <row r="4" ht="24" customHeight="1" spans="1:8" x14ac:dyDescent="0.25">
      <c r="A4" s="1" t="s">
        <v>4</v>
      </c>
      <c r="B4" s="2"/>
      <c r="C4" s="2"/>
      <c r="D4" s="2"/>
      <c r="E4" s="2"/>
      <c r="F4" s="2"/>
      <c r="G4" s="2"/>
      <c r="H4" s="2"/>
    </row>
    <row r="5" ht="34" customHeight="1" spans="1:8" x14ac:dyDescent="0.25">
      <c r="A5" s="1" t="s">
        <v>5</v>
      </c>
      <c r="B5" s="2" t="s">
        <v>6</v>
      </c>
      <c r="C5" s="2"/>
      <c r="D5" s="2"/>
      <c r="E5" s="2"/>
      <c r="F5" s="2"/>
      <c r="G5" s="2"/>
      <c r="H5" s="2"/>
    </row>
    <row r="6" ht="24" customHeight="1" spans="1:8" x14ac:dyDescent="0.25">
      <c r="A6" s="1" t="s">
        <v>7</v>
      </c>
      <c r="B6" s="2"/>
      <c r="C6" s="2"/>
      <c r="D6" s="2"/>
      <c r="E6" s="2"/>
      <c r="F6" s="2"/>
      <c r="G6" s="2"/>
      <c r="H6" s="2"/>
    </row>
    <row r="7" ht="24" customHeight="1" spans="1:8" x14ac:dyDescent="0.25">
      <c r="A7" s="1" t="s">
        <v>8</v>
      </c>
      <c r="B7" s="2" t="s">
        <v>9</v>
      </c>
      <c r="C7" s="2"/>
      <c r="D7" s="2"/>
      <c r="E7" s="2"/>
      <c r="F7" s="2"/>
      <c r="G7" s="2"/>
      <c r="H7" s="2"/>
    </row>
    <row r="8" ht="24" customHeight="1" spans="1:8" x14ac:dyDescent="0.25">
      <c r="A8" s="1" t="s">
        <v>10</v>
      </c>
      <c r="B8" s="2" t="s">
        <v>11</v>
      </c>
      <c r="C8" s="2"/>
      <c r="D8" s="2"/>
      <c r="E8" s="2"/>
      <c r="F8" s="2"/>
      <c r="G8" s="2"/>
      <c r="H8" s="2"/>
    </row>
    <row r="9" ht="24" customHeight="1" spans="1:8" x14ac:dyDescent="0.25">
      <c r="A9" s="1" t="s">
        <v>12</v>
      </c>
      <c r="B9" s="2"/>
      <c r="C9" s="2"/>
      <c r="D9" s="2"/>
      <c r="E9" s="2"/>
      <c r="F9" s="2"/>
      <c r="G9" s="2"/>
      <c r="H9" s="2"/>
    </row>
    <row r="10" ht="24" customHeight="1" spans="1:8" x14ac:dyDescent="0.25">
      <c r="A10" s="1" t="s">
        <v>13</v>
      </c>
      <c r="B10" s="2" t="s">
        <v>14</v>
      </c>
      <c r="C10" s="2"/>
      <c r="D10" s="2"/>
      <c r="E10" s="2"/>
      <c r="F10" s="2"/>
      <c r="G10" s="2"/>
      <c r="H10" s="2"/>
    </row>
    <row r="11" ht="24" customHeight="1" spans="1:8" x14ac:dyDescent="0.25">
      <c r="A11" s="1" t="s">
        <v>15</v>
      </c>
      <c r="B11" s="3">
        <v>45976</v>
      </c>
      <c r="C11" s="3"/>
      <c r="D11" s="3"/>
      <c r="E11" s="3"/>
      <c r="F11" s="3"/>
      <c r="G11" s="3"/>
      <c r="H11" s="3"/>
    </row>
    <row r="12" ht="24" customHeight="1" spans="1:8" x14ac:dyDescent="0.25">
      <c r="A12" s="1" t="s">
        <v>16</v>
      </c>
      <c r="B12" s="2"/>
      <c r="C12" s="2"/>
      <c r="D12" s="2"/>
      <c r="E12" s="2"/>
      <c r="F12" s="2"/>
      <c r="G12" s="2"/>
      <c r="H12" s="2"/>
    </row>
    <row r="13" ht="24" customHeight="1" spans="1:8" x14ac:dyDescent="0.25">
      <c r="A13" s="1" t="s">
        <v>17</v>
      </c>
      <c r="B13" s="4">
        <v>2026</v>
      </c>
      <c r="C13" s="4"/>
      <c r="D13" s="4"/>
      <c r="E13" s="4"/>
      <c r="F13" s="4"/>
      <c r="G13" s="4"/>
      <c r="H13" s="4"/>
    </row>
    <row r="14" ht="24" customHeight="1" spans="1:8" x14ac:dyDescent="0.25">
      <c r="A14" s="1" t="s">
        <v>18</v>
      </c>
      <c r="B14" s="2" t="s">
        <v>19</v>
      </c>
      <c r="C14" s="2"/>
      <c r="D14" s="2"/>
      <c r="E14" s="2"/>
      <c r="F14" s="2"/>
      <c r="G14" s="2"/>
      <c r="H14" s="2"/>
    </row>
    <row r="15" ht="24" customHeight="1" spans="1:8" x14ac:dyDescent="0.25">
      <c r="A15" s="1" t="s">
        <v>20</v>
      </c>
      <c r="B15" s="5">
        <f>IF(COUNT('Расчёт'!B24:B33)=0,"",SUM('Расчёт'!B24:B33,'Расчёт'!B35))</f>
        <v>530000</v>
      </c>
      <c r="C15" s="5"/>
      <c r="D15" s="5"/>
      <c r="E15" s="5"/>
      <c r="F15" s="5"/>
      <c r="G15" s="5"/>
      <c r="H15" s="5"/>
    </row>
    <row r="16" ht="24" customHeight="1" spans="1:8" x14ac:dyDescent="0.25">
      <c r="A16" s="1" t="s">
        <v>21</v>
      </c>
      <c r="B16" s="2"/>
      <c r="C16" s="2"/>
      <c r="D16" s="2"/>
      <c r="E16" s="2"/>
      <c r="F16" s="2"/>
      <c r="G16" s="2"/>
      <c r="H16" s="2"/>
    </row>
    <row r="17" ht="24" customHeight="1" spans="1:8" x14ac:dyDescent="0.25">
      <c r="A17" s="1" t="s">
        <v>22</v>
      </c>
      <c r="B17" s="2"/>
      <c r="C17" s="2"/>
      <c r="D17" s="2"/>
      <c r="E17" s="2"/>
      <c r="F17" s="2"/>
      <c r="G17" s="2"/>
      <c r="H17" s="2"/>
    </row>
    <row r="18" ht="24" customHeight="1" spans="1:8" x14ac:dyDescent="0.25">
      <c r="A18" s="1" t="s">
        <v>23</v>
      </c>
      <c r="B18" s="2"/>
      <c r="C18" s="2"/>
      <c r="D18" s="2"/>
      <c r="E18" s="2"/>
      <c r="F18" s="2"/>
      <c r="G18" s="2"/>
      <c r="H18" s="2"/>
    </row>
    <row r="19" ht="24" customHeight="1" spans="1:8" x14ac:dyDescent="0.25">
      <c r="A19" s="1" t="s">
        <v>24</v>
      </c>
      <c r="B19" s="2"/>
      <c r="C19" s="2"/>
      <c r="D19" s="2"/>
      <c r="E19" s="2"/>
      <c r="F19" s="2"/>
      <c r="G19" s="2"/>
      <c r="H19" s="2"/>
    </row>
    <row r="20" ht="24" customHeight="1" spans="1:8" x14ac:dyDescent="0.25">
      <c r="A20" s="1" t="s">
        <v>25</v>
      </c>
      <c r="B20" s="3"/>
      <c r="C20" s="3"/>
      <c r="D20" s="3"/>
      <c r="E20" s="3"/>
      <c r="F20" s="3"/>
      <c r="G20" s="3"/>
      <c r="H20" s="3"/>
    </row>
    <row r="23" ht="64" customHeight="1" spans="1:41" s="6" customFormat="1" x14ac:dyDescent="0.25">
      <c r="A23" s="7" t="s">
        <v>26</v>
      </c>
      <c r="B23" s="7" t="s">
        <v>27</v>
      </c>
      <c r="C23" s="7" t="s">
        <v>28</v>
      </c>
      <c r="D23" s="7" t="s">
        <v>29</v>
      </c>
      <c r="E23" s="7" t="s">
        <v>30</v>
      </c>
      <c r="F23" s="7" t="s">
        <v>31</v>
      </c>
      <c r="G23" s="7" t="s">
        <v>32</v>
      </c>
      <c r="H23" s="7" t="s">
        <v>33</v>
      </c>
      <c r="I23" s="7" t="s">
        <v>34</v>
      </c>
      <c r="J23" s="7" t="s">
        <v>35</v>
      </c>
      <c r="K23" s="7" t="s">
        <v>36</v>
      </c>
      <c r="L23" s="7" t="s">
        <v>37</v>
      </c>
      <c r="M23" s="7" t="s">
        <v>38</v>
      </c>
      <c r="N23" s="7" t="s">
        <v>39</v>
      </c>
      <c r="O23" s="7" t="s">
        <v>40</v>
      </c>
      <c r="P23" s="7" t="s">
        <v>41</v>
      </c>
      <c r="Q23" s="7" t="s">
        <v>42</v>
      </c>
      <c r="R23" s="7" t="s">
        <v>43</v>
      </c>
      <c r="S23" s="7" t="s">
        <v>44</v>
      </c>
      <c r="T23" s="7" t="s">
        <v>45</v>
      </c>
      <c r="U23" s="7" t="s">
        <v>46</v>
      </c>
      <c r="V23" s="7" t="s">
        <v>47</v>
      </c>
      <c r="W23" s="7" t="s">
        <v>48</v>
      </c>
      <c r="X23" s="7" t="s">
        <v>49</v>
      </c>
      <c r="Y23" s="7" t="s">
        <v>50</v>
      </c>
      <c r="Z23" s="7" t="s">
        <v>51</v>
      </c>
      <c r="AA23" s="7" t="s">
        <v>52</v>
      </c>
      <c r="AB23" s="7" t="s">
        <v>53</v>
      </c>
      <c r="AC23" s="7" t="s">
        <v>54</v>
      </c>
      <c r="AD23" s="7" t="s">
        <v>55</v>
      </c>
      <c r="AE23" s="7" t="s">
        <v>56</v>
      </c>
      <c r="AF23" s="7" t="s">
        <v>57</v>
      </c>
      <c r="AG23" s="7" t="s">
        <v>58</v>
      </c>
      <c r="AH23" s="7" t="s">
        <v>59</v>
      </c>
      <c r="AI23" s="7" t="s">
        <v>60</v>
      </c>
      <c r="AJ23" s="7" t="s">
        <v>61</v>
      </c>
      <c r="AK23" s="7" t="s">
        <v>62</v>
      </c>
      <c r="AL23" s="7" t="s">
        <v>63</v>
      </c>
      <c r="AM23" s="7" t="s">
        <v>64</v>
      </c>
      <c r="AN23" s="7" t="s">
        <v>65</v>
      </c>
      <c r="AO23" s="7" t="s">
        <v>66</v>
      </c>
    </row>
    <row r="24" ht="90" customHeight="1" spans="1:41" x14ac:dyDescent="0.25">
      <c r="A24" s="8">
        <v>1</v>
      </c>
      <c r="B24" s="8">
        <v>1</v>
      </c>
      <c r="C24" s="2" t="s">
        <v>67</v>
      </c>
      <c r="D24" s="2" t="s">
        <v>68</v>
      </c>
      <c r="E24" s="2" t="s">
        <v>69</v>
      </c>
      <c r="F24" s="2" t="s">
        <v>70</v>
      </c>
      <c r="G24" s="8">
        <v>10</v>
      </c>
      <c r="H24" s="8">
        <v>35000</v>
      </c>
      <c r="I24" s="8">
        <v>2</v>
      </c>
      <c r="J24" s="8">
        <v>70000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1</v>
      </c>
      <c r="R24" s="8">
        <v>1</v>
      </c>
      <c r="S24" s="8">
        <v>1.5</v>
      </c>
      <c r="T24" s="8">
        <v>1.5</v>
      </c>
      <c r="U24" s="8">
        <v>2</v>
      </c>
      <c r="V24" s="8">
        <v>1.8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1</v>
      </c>
      <c r="AJ24" s="2"/>
      <c r="AK24" s="2" t="s">
        <v>71</v>
      </c>
      <c r="AL24" s="2" t="s">
        <v>72</v>
      </c>
      <c r="AM24" s="2" t="s">
        <v>73</v>
      </c>
      <c r="AN24" s="2" t="s">
        <v>74</v>
      </c>
      <c r="AO24" s="2" t="s">
        <v>69</v>
      </c>
    </row>
    <row r="25" ht="90" customHeight="1" spans="1:41" x14ac:dyDescent="0.25">
      <c r="A25" s="8">
        <v>2</v>
      </c>
      <c r="B25" s="8">
        <v>2</v>
      </c>
      <c r="C25" s="2" t="s">
        <v>75</v>
      </c>
      <c r="D25" s="2" t="s">
        <v>68</v>
      </c>
      <c r="E25" s="2" t="s">
        <v>76</v>
      </c>
      <c r="F25" s="2" t="s">
        <v>70</v>
      </c>
      <c r="G25" s="8">
        <v>4</v>
      </c>
      <c r="H25" s="8">
        <v>45000</v>
      </c>
      <c r="I25" s="8">
        <v>1</v>
      </c>
      <c r="J25" s="8">
        <v>45000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0.5</v>
      </c>
      <c r="R25" s="8">
        <v>0.5</v>
      </c>
      <c r="S25" s="8">
        <v>0.5</v>
      </c>
      <c r="T25" s="8">
        <v>0.5</v>
      </c>
      <c r="U25" s="8">
        <v>0.75</v>
      </c>
      <c r="V25" s="8">
        <v>0.6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0.25</v>
      </c>
      <c r="AJ25" s="2"/>
      <c r="AK25" s="2" t="s">
        <v>71</v>
      </c>
      <c r="AL25" s="2" t="s">
        <v>72</v>
      </c>
      <c r="AM25" s="2" t="s">
        <v>73</v>
      </c>
      <c r="AN25" s="2" t="s">
        <v>74</v>
      </c>
      <c r="AO25" s="2" t="s">
        <v>76</v>
      </c>
    </row>
    <row r="26" ht="90" customHeight="1" spans="1:4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</row>
    <row r="27" ht="90" customHeight="1" spans="1:4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</row>
    <row r="28" ht="90" customHeight="1" spans="1:4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</row>
    <row r="29" ht="90" customHeight="1" spans="1:4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</row>
    <row r="30" ht="90" customHeight="1" spans="1:4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</row>
    <row r="31" ht="90" customHeight="1" spans="1:4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</row>
    <row r="32" ht="90" customHeight="1" spans="1:4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</row>
    <row r="33" ht="90" customHeight="1" spans="1:4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</row>
    <row r="35" ht="50" customHeight="1" spans="1:39" x14ac:dyDescent="0.25">
      <c r="A35" s="1"/>
      <c r="B35" s="1"/>
      <c r="C35" s="1" t="s">
        <v>77</v>
      </c>
      <c r="D35" s="1"/>
      <c r="E35" s="1"/>
      <c r="F35" s="1"/>
      <c r="G35" s="1"/>
      <c r="H35" s="8">
        <v>0</v>
      </c>
      <c r="I35" s="1"/>
      <c r="J35" s="8">
        <v>0</v>
      </c>
      <c r="K35" s="8">
        <v>0</v>
      </c>
      <c r="L35" s="1"/>
      <c r="M35" s="8">
        <v>0</v>
      </c>
      <c r="N35" s="1"/>
      <c r="O35" s="8">
        <v>0</v>
      </c>
      <c r="P35" s="1"/>
      <c r="Q35" s="8">
        <v>0</v>
      </c>
      <c r="R35" s="1"/>
      <c r="S35" s="8">
        <v>0</v>
      </c>
      <c r="T35" s="1"/>
      <c r="U35" s="8">
        <v>0</v>
      </c>
      <c r="V35" s="1"/>
      <c r="W35" s="8">
        <v>0</v>
      </c>
      <c r="X35" s="1"/>
      <c r="Y35" s="8">
        <v>0</v>
      </c>
      <c r="Z35" s="1"/>
      <c r="AA35" s="8">
        <v>0</v>
      </c>
      <c r="AB35" s="1"/>
      <c r="AC35" s="8">
        <v>0</v>
      </c>
      <c r="AD35" s="1"/>
      <c r="AE35" s="8">
        <v>0</v>
      </c>
      <c r="AF35" s="1"/>
      <c r="AG35" s="8">
        <v>0</v>
      </c>
      <c r="AH35" s="1"/>
      <c r="AI35" s="8">
        <v>0</v>
      </c>
      <c r="AJ35" s="1"/>
      <c r="AK35" s="1"/>
      <c r="AL35" s="1"/>
      <c r="AM35" s="1" t="s">
        <v>78</v>
      </c>
    </row>
    <row r="38" ht="40" customHeight="1" spans="1:8" x14ac:dyDescent="0.25">
      <c r="A38" s="1" t="s">
        <v>79</v>
      </c>
      <c r="B38" s="1"/>
      <c r="C38" s="1"/>
      <c r="D38" s="1"/>
      <c r="E38" s="1"/>
      <c r="F38" s="1"/>
      <c r="G38" s="1"/>
      <c r="H38" s="1"/>
    </row>
  </sheetData>
  <sheetProtection sheet="1"/>
  <mergeCells count="21">
    <mergeCell ref="A1:H1"/>
    <mergeCell ref="A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A38:H38"/>
  </mergeCells>
  <dataValidations count="16"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A24:AJ33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A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C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E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G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AI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G24:AJ33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H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J35:K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M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O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Q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S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U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W35">
      <formula1>0</formula1>
    </dataValidation>
    <dataValidation type="decimal" operator="greaterThanOrEqual" allowBlank="1" showErrorMessage="1" errorTitle="Проверьте число" error="Введите неотрицательное число. Пустое поле означает отсутствие данных." sqref="Y35">
      <formula1>0</formula1>
    </dataValidation>
  </dataValidations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 zoomScale="100" zoomScaleNormal="100"/>
  </sheetViews>
  <sheetFormatPr defaultRowHeight="15" outlineLevelRow="0" outlineLevelCol="0" x14ac:dyDescent="55"/>
  <cols>
    <col min="1" max="8" width="15" customWidth="1"/>
  </cols>
  <sheetData>
    <row r="1" spans="1:8" x14ac:dyDescent="0.25">
      <c r="A1" s="1" t="s">
        <v>80</v>
      </c>
      <c r="B1" s="1"/>
      <c r="C1" s="1"/>
      <c r="D1" s="1"/>
      <c r="E1" s="1"/>
      <c r="F1" s="1"/>
      <c r="G1" s="1" t="s">
        <v>81</v>
      </c>
      <c r="H1" s="1"/>
    </row>
    <row r="2" spans="1:8" x14ac:dyDescent="0.25">
      <c r="A2" s="1" t="s">
        <v>82</v>
      </c>
      <c r="B2" s="1"/>
      <c r="C2" s="1"/>
      <c r="D2" s="1"/>
      <c r="E2" s="1"/>
      <c r="F2" s="1"/>
      <c r="G2" s="1" t="s">
        <v>83</v>
      </c>
      <c r="H2" s="1"/>
    </row>
    <row r="3" spans="1:6" x14ac:dyDescent="0.25">
      <c r="A3" s="1"/>
      <c r="B3" s="1"/>
      <c r="C3" s="1"/>
      <c r="D3" s="1"/>
      <c r="E3" s="1"/>
      <c r="F3" s="1"/>
    </row>
    <row r="5" ht="38" customHeight="1" spans="1:8" x14ac:dyDescent="0.25">
      <c r="A5" s="1" t="s">
        <v>84</v>
      </c>
      <c r="B5" s="1"/>
      <c r="C5" s="1"/>
      <c r="D5" s="10" t="str">
        <f>IF(ISBLANK('Данные'!B3),"",'Данные'!B3)</f>
        <v>Учебный заказчик; адрес, телефон и факс заполняются перед использованием</v>
      </c>
      <c r="E5" s="10"/>
      <c r="F5" s="10"/>
      <c r="G5" s="10"/>
      <c r="H5" s="10"/>
    </row>
    <row r="6" spans="1:8" x14ac:dyDescent="0.25">
      <c r="A6" s="1"/>
      <c r="B6" s="1"/>
      <c r="C6" s="1"/>
      <c r="D6" s="1"/>
      <c r="E6" s="1"/>
      <c r="F6" s="1" t="s">
        <v>85</v>
      </c>
      <c r="G6" s="1"/>
      <c r="H6" s="11" t="str">
        <f>IF(ISBLANK('Данные'!B4),"",'Данные'!B4)</f>
        <v/>
      </c>
    </row>
    <row r="7" ht="38" customHeight="1" spans="1:8" x14ac:dyDescent="0.25">
      <c r="A7" s="1" t="s">
        <v>86</v>
      </c>
      <c r="B7" s="1"/>
      <c r="C7" s="1"/>
      <c r="D7" s="10" t="str">
        <f>IF(ISBLANK('Данные'!B5),"",'Данные'!B5)</f>
        <v>Учебный подрядчик; адрес, телефон и факс заполняются перед использованием</v>
      </c>
      <c r="E7" s="10"/>
      <c r="F7" s="10"/>
      <c r="G7" s="10"/>
      <c r="H7" s="10"/>
    </row>
    <row r="8" spans="1:8" x14ac:dyDescent="0.25">
      <c r="A8" s="1"/>
      <c r="B8" s="1"/>
      <c r="C8" s="1"/>
      <c r="D8" s="1"/>
      <c r="E8" s="1"/>
      <c r="F8" s="1" t="s">
        <v>85</v>
      </c>
      <c r="G8" s="1"/>
      <c r="H8" s="11" t="str">
        <f>IF(ISBLANK('Данные'!B6),"",'Данные'!B6)</f>
        <v/>
      </c>
    </row>
    <row r="9" ht="38" customHeight="1" spans="1:8" x14ac:dyDescent="0.25">
      <c r="A9" s="1" t="s">
        <v>87</v>
      </c>
      <c r="B9" s="1"/>
      <c r="C9" s="1"/>
      <c r="D9" s="10" t="str">
        <f>IF(ISBLANK('Данные'!B7),"",'Данные'!B7)</f>
        <v>Учебное административное здание; адрес заполняется</v>
      </c>
      <c r="E9" s="10"/>
      <c r="F9" s="10"/>
      <c r="G9" s="10"/>
      <c r="H9" s="10"/>
    </row>
    <row r="11" ht="38" customHeight="1" spans="1:8" x14ac:dyDescent="0.25">
      <c r="A11" s="1" t="s">
        <v>88</v>
      </c>
      <c r="B11" s="1"/>
      <c r="C11" s="1"/>
      <c r="D11" s="10" t="str">
        <f>IF(ISBLANK('Данные'!B8),"",'Данные'!B8)</f>
        <v>Отделка учебного административного здания</v>
      </c>
      <c r="E11" s="10"/>
      <c r="F11" s="10"/>
      <c r="G11" s="10"/>
      <c r="H11" s="10"/>
    </row>
    <row r="13" ht="38" customHeight="1" spans="1:8" x14ac:dyDescent="0.25">
      <c r="A13" s="1" t="s">
        <v>12</v>
      </c>
      <c r="B13" s="1"/>
      <c r="C13" s="1"/>
      <c r="D13" s="10" t="str">
        <f>IF(ISBLANK('Данные'!B9),"",'Данные'!B9)</f>
        <v/>
      </c>
      <c r="E13" s="10"/>
      <c r="F13" s="10"/>
      <c r="G13" s="10"/>
      <c r="H13" s="10"/>
    </row>
    <row r="14" ht="38" customHeight="1" spans="1:8" x14ac:dyDescent="0.25">
      <c r="A14" s="1" t="s">
        <v>89</v>
      </c>
      <c r="B14" s="1"/>
      <c r="C14" s="1"/>
      <c r="D14" s="10" t="str">
        <f>IF(ISBLANK('Данные'!B10),"",'Данные'!B10)</f>
        <v>У-06</v>
      </c>
      <c r="E14" s="10"/>
      <c r="F14" s="10"/>
      <c r="G14" s="10"/>
      <c r="H14" s="10"/>
    </row>
    <row r="15" ht="38" customHeight="1" spans="1:8" x14ac:dyDescent="0.25">
      <c r="A15" s="1" t="s">
        <v>15</v>
      </c>
      <c r="B15" s="1"/>
      <c r="C15" s="1"/>
      <c r="D15" s="12">
        <f>IF(ISBLANK('Данные'!B11),"",'Данные'!B11)</f>
        <v>45976</v>
      </c>
      <c r="E15" s="12"/>
      <c r="F15" s="12"/>
      <c r="G15" s="12"/>
      <c r="H15" s="12"/>
    </row>
    <row r="16" ht="38" customHeight="1" spans="1:8" x14ac:dyDescent="0.25">
      <c r="A16" s="1" t="s">
        <v>16</v>
      </c>
      <c r="B16" s="1"/>
      <c r="C16" s="1"/>
      <c r="D16" s="10" t="str">
        <f>IF(ISBLANK('Данные'!B12),"",'Данные'!B12)</f>
        <v/>
      </c>
      <c r="E16" s="10"/>
      <c r="F16" s="10"/>
      <c r="G16" s="10"/>
      <c r="H16" s="10"/>
    </row>
    <row r="18" spans="1:8" x14ac:dyDescent="0.25">
      <c r="A18" s="13" t="s">
        <v>90</v>
      </c>
      <c r="B18" s="13"/>
      <c r="C18" s="13"/>
      <c r="D18" s="13"/>
      <c r="E18" s="13"/>
      <c r="F18" s="13"/>
      <c r="G18" s="13"/>
      <c r="H18" s="13"/>
    </row>
    <row r="19" spans="1:8" x14ac:dyDescent="0.25">
      <c r="A19" s="13"/>
      <c r="B19" s="13"/>
      <c r="C19" s="13"/>
      <c r="D19" s="13"/>
      <c r="E19" s="13"/>
      <c r="F19" s="13"/>
      <c r="G19" s="13"/>
      <c r="H19" s="13"/>
    </row>
    <row r="20" spans="1:8" x14ac:dyDescent="0.25">
      <c r="A20" s="1" t="s">
        <v>91</v>
      </c>
      <c r="B20" s="1"/>
      <c r="C20" s="10" t="str">
        <f>IF(ISBLANK('Данные'!B14),"",'Данные'!B14)</f>
        <v>январь по декабрь</v>
      </c>
      <c r="D20" s="10"/>
      <c r="E20" s="10"/>
      <c r="F20" s="10"/>
      <c r="G20" s="1" t="s">
        <v>92</v>
      </c>
      <c r="H20" s="14">
        <f>IF(ISBLANK('Данные'!B13),"",'Данные'!B13)</f>
        <v>2026</v>
      </c>
    </row>
    <row r="22" spans="1:8" x14ac:dyDescent="0.25">
      <c r="A22" s="1" t="s">
        <v>93</v>
      </c>
      <c r="B22" s="1"/>
      <c r="C22" s="1"/>
      <c r="D22" s="1"/>
      <c r="E22" s="1"/>
      <c r="F22" s="1"/>
      <c r="G22" s="10">
        <f>'Данные'!B15</f>
        <v>530000</v>
      </c>
      <c r="H22" s="10"/>
    </row>
    <row r="23" spans="1:8" x14ac:dyDescent="0.25">
      <c r="A23" s="1"/>
      <c r="B23" s="1"/>
      <c r="C23" s="1"/>
      <c r="D23" s="1"/>
      <c r="E23" s="1"/>
      <c r="F23" s="1"/>
      <c r="G23" s="10"/>
      <c r="H23" s="10"/>
    </row>
    <row r="25" spans="1:8" x14ac:dyDescent="0.25">
      <c r="A25" s="1" t="s">
        <v>94</v>
      </c>
      <c r="B25" s="10" t="str">
        <f>IF(ISBLANK('Данные'!B16),"",'Данные'!B16)</f>
        <v/>
      </c>
      <c r="C25" s="10"/>
      <c r="D25" s="1" t="s">
        <v>95</v>
      </c>
      <c r="E25" s="1"/>
      <c r="F25" s="10" t="str">
        <f>IF(ISBLANK('Данные'!B17),"",'Данные'!B17)</f>
        <v/>
      </c>
      <c r="G25" s="10"/>
      <c r="H25" s="10"/>
    </row>
    <row r="26" spans="1:8" x14ac:dyDescent="0.25">
      <c r="A26" s="1"/>
      <c r="B26" s="1" t="s">
        <v>96</v>
      </c>
      <c r="C26" s="1"/>
      <c r="D26" s="1" t="s">
        <v>97</v>
      </c>
      <c r="E26" s="1"/>
      <c r="F26" s="1" t="s">
        <v>98</v>
      </c>
      <c r="G26" s="1"/>
      <c r="H26" s="1"/>
    </row>
    <row r="28" spans="1:8" x14ac:dyDescent="0.25">
      <c r="A28" s="1" t="s">
        <v>99</v>
      </c>
      <c r="B28" s="10" t="str">
        <f>IF(ISBLANK('Данные'!B18),"",'Данные'!B18)</f>
        <v/>
      </c>
      <c r="C28" s="10"/>
      <c r="D28" s="1" t="s">
        <v>95</v>
      </c>
      <c r="E28" s="1"/>
      <c r="F28" s="10" t="str">
        <f>IF(ISBLANK('Данные'!B19),"",'Данные'!B19)</f>
        <v/>
      </c>
      <c r="G28" s="10"/>
      <c r="H28" s="10"/>
    </row>
    <row r="29" spans="1:8" x14ac:dyDescent="0.25">
      <c r="A29" s="1"/>
      <c r="B29" s="1" t="s">
        <v>96</v>
      </c>
      <c r="C29" s="1"/>
      <c r="D29" s="1" t="s">
        <v>97</v>
      </c>
      <c r="E29" s="1"/>
      <c r="F29" s="1" t="s">
        <v>98</v>
      </c>
      <c r="G29" s="1"/>
      <c r="H29" s="1"/>
    </row>
  </sheetData>
  <sheetProtection sheet="1"/>
  <mergeCells count="39">
    <mergeCell ref="A1:F1"/>
    <mergeCell ref="G1:H1"/>
    <mergeCell ref="A2:F3"/>
    <mergeCell ref="G2:H2"/>
    <mergeCell ref="A5:C5"/>
    <mergeCell ref="D5:H5"/>
    <mergeCell ref="F6:G6"/>
    <mergeCell ref="A7:C7"/>
    <mergeCell ref="D7:H7"/>
    <mergeCell ref="F8:G8"/>
    <mergeCell ref="A9:C9"/>
    <mergeCell ref="D9:H9"/>
    <mergeCell ref="A11:C11"/>
    <mergeCell ref="D11:H11"/>
    <mergeCell ref="A13:C13"/>
    <mergeCell ref="D13:H13"/>
    <mergeCell ref="A14:C14"/>
    <mergeCell ref="D14:H14"/>
    <mergeCell ref="A15:C15"/>
    <mergeCell ref="D15:H15"/>
    <mergeCell ref="A16:C16"/>
    <mergeCell ref="D16:H16"/>
    <mergeCell ref="A18:H19"/>
    <mergeCell ref="A20:B20"/>
    <mergeCell ref="C20:F20"/>
    <mergeCell ref="A22:F23"/>
    <mergeCell ref="G22:H23"/>
    <mergeCell ref="B25:C25"/>
    <mergeCell ref="D25:E25"/>
    <mergeCell ref="F25:H25"/>
    <mergeCell ref="B26:C26"/>
    <mergeCell ref="D26:E26"/>
    <mergeCell ref="F26:H26"/>
    <mergeCell ref="B28:C28"/>
    <mergeCell ref="D28:E28"/>
    <mergeCell ref="F28:H28"/>
    <mergeCell ref="B29:C29"/>
    <mergeCell ref="D29:E29"/>
    <mergeCell ref="F29:H29"/>
  </mergeCells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workbookViewId="0" showGridLines="0" zoomScale="100" zoomScaleNormal="100">
      <pane xSplit="3" ySplit="6" topLeftCell="D7" activePane="bottomRight" state="frozen"/>
      <selection pane="bottomRight"/>
    </sheetView>
  </sheetViews>
  <sheetFormatPr defaultRowHeight="15" outlineLevelRow="0" outlineLevelCol="0" x14ac:dyDescent="55"/>
  <cols>
    <col min="1" max="2" width="4" customWidth="1"/>
    <col min="3" max="3" width="30" customWidth="1"/>
    <col min="4" max="4" width="13" customWidth="1"/>
    <col min="5" max="5" width="7" customWidth="1"/>
    <col min="6" max="6" width="10" customWidth="1"/>
    <col min="7" max="7" width="7" customWidth="1"/>
    <col min="8" max="8" width="11" customWidth="1"/>
    <col min="9" max="9" width="6" customWidth="1"/>
    <col min="10" max="10" width="10" customWidth="1"/>
    <col min="11" max="11" width="11" customWidth="1"/>
    <col min="12" max="12" width="6" customWidth="1"/>
    <col min="13" max="13" width="10" customWidth="1"/>
    <col min="14" max="14" width="11" customWidth="1"/>
    <col min="15" max="15" width="6" customWidth="1"/>
    <col min="16" max="16" width="10" customWidth="1"/>
    <col min="17" max="17" width="11" customWidth="1"/>
    <col min="18" max="18" width="6" customWidth="1"/>
    <col min="19" max="19" width="10" customWidth="1"/>
    <col min="20" max="20" width="11" customWidth="1"/>
    <col min="21" max="21" width="6" customWidth="1"/>
    <col min="22" max="22" width="10" customWidth="1"/>
    <col min="23" max="23" width="11" customWidth="1"/>
  </cols>
  <sheetData>
    <row r="1" spans="1:23" x14ac:dyDescent="0.25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10" t="str">
        <f>'Данные'!B8&amp;"; год "&amp;('Данные'!B13)</f>
        <v>Отделка учебного административного здания; год 2026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ht="22" customHeight="1" spans="1:23" x14ac:dyDescent="0.25">
      <c r="A3" s="15" t="s">
        <v>101</v>
      </c>
      <c r="B3" s="15" t="s">
        <v>27</v>
      </c>
      <c r="C3" s="15" t="s">
        <v>102</v>
      </c>
      <c r="D3" s="15" t="s">
        <v>30</v>
      </c>
      <c r="E3" s="15" t="s">
        <v>103</v>
      </c>
      <c r="F3" s="15" t="s">
        <v>33</v>
      </c>
      <c r="G3" s="15" t="s">
        <v>104</v>
      </c>
      <c r="H3" s="15" t="s">
        <v>20</v>
      </c>
      <c r="I3" s="15" t="s">
        <v>105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ht="22" customHeight="1" spans="1:23" x14ac:dyDescent="0.25">
      <c r="A4" s="15"/>
      <c r="B4" s="15"/>
      <c r="C4" s="15"/>
      <c r="D4" s="15"/>
      <c r="E4" s="15"/>
      <c r="F4" s="15"/>
      <c r="G4" s="15"/>
      <c r="H4" s="15"/>
      <c r="I4" s="15" t="s">
        <v>106</v>
      </c>
      <c r="J4" s="15"/>
      <c r="K4" s="15"/>
      <c r="L4" s="15" t="s">
        <v>107</v>
      </c>
      <c r="M4" s="15"/>
      <c r="N4" s="15"/>
      <c r="O4" s="15" t="s">
        <v>108</v>
      </c>
      <c r="P4" s="15"/>
      <c r="Q4" s="15"/>
      <c r="R4" s="15" t="s">
        <v>109</v>
      </c>
      <c r="S4" s="15"/>
      <c r="T4" s="15"/>
      <c r="U4" s="15" t="s">
        <v>110</v>
      </c>
      <c r="V4" s="15"/>
      <c r="W4" s="15"/>
    </row>
    <row r="5" ht="100" customHeight="1" spans="1:23" x14ac:dyDescent="0.25">
      <c r="A5" s="15"/>
      <c r="B5" s="15"/>
      <c r="C5" s="15"/>
      <c r="D5" s="15"/>
      <c r="E5" s="15"/>
      <c r="F5" s="15"/>
      <c r="G5" s="15"/>
      <c r="H5" s="15"/>
      <c r="I5" s="15" t="s">
        <v>111</v>
      </c>
      <c r="J5" s="15" t="s">
        <v>112</v>
      </c>
      <c r="K5" s="15" t="s">
        <v>113</v>
      </c>
      <c r="L5" s="15" t="s">
        <v>111</v>
      </c>
      <c r="M5" s="15" t="s">
        <v>112</v>
      </c>
      <c r="N5" s="15" t="s">
        <v>113</v>
      </c>
      <c r="O5" s="15" t="s">
        <v>111</v>
      </c>
      <c r="P5" s="15" t="s">
        <v>112</v>
      </c>
      <c r="Q5" s="15" t="s">
        <v>113</v>
      </c>
      <c r="R5" s="15" t="s">
        <v>111</v>
      </c>
      <c r="S5" s="15" t="s">
        <v>112</v>
      </c>
      <c r="T5" s="15" t="s">
        <v>113</v>
      </c>
      <c r="U5" s="15" t="s">
        <v>111</v>
      </c>
      <c r="V5" s="15" t="s">
        <v>112</v>
      </c>
      <c r="W5" s="15" t="s">
        <v>113</v>
      </c>
    </row>
    <row r="6" ht="20" customHeight="1" spans="1:23" x14ac:dyDescent="0.25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5">
        <v>8</v>
      </c>
      <c r="I6" s="15">
        <v>9</v>
      </c>
      <c r="J6" s="15">
        <v>10</v>
      </c>
      <c r="K6" s="15">
        <v>11</v>
      </c>
      <c r="L6" s="15">
        <v>12</v>
      </c>
      <c r="M6" s="15">
        <v>13</v>
      </c>
      <c r="N6" s="15">
        <v>14</v>
      </c>
      <c r="O6" s="15">
        <v>15</v>
      </c>
      <c r="P6" s="15">
        <v>16</v>
      </c>
      <c r="Q6" s="15">
        <v>17</v>
      </c>
      <c r="R6" s="15">
        <v>18</v>
      </c>
      <c r="S6" s="15">
        <v>19</v>
      </c>
      <c r="T6" s="15">
        <v>20</v>
      </c>
      <c r="U6" s="15">
        <v>21</v>
      </c>
      <c r="V6" s="15">
        <v>22</v>
      </c>
      <c r="W6" s="15">
        <v>23</v>
      </c>
    </row>
    <row r="7" ht="80" customHeight="1" spans="1:23" x14ac:dyDescent="0.25">
      <c r="A7" s="16">
        <f>IF(ISBLANK('Данные'!A24),"",'Данные'!A24)</f>
        <v>1</v>
      </c>
      <c r="B7" s="16">
        <f>IF(ISBLANK('Данные'!B24),"",'Данные'!B24)</f>
        <v>1</v>
      </c>
      <c r="C7" s="17" t="str">
        <f>IF(ISBLANK('Данные'!C24),"",'Данные'!C24)</f>
        <v>Окраска поливинилацетатными водоэмульсионными составами улучшенная: по сборным конструкциям стен, подготовленным под окраску</v>
      </c>
      <c r="D7" s="17" t="str">
        <f>IF(ISBLANK('Данные'!E24),"",'Данные'!E24)</f>
        <v>15-04-005-05</v>
      </c>
      <c r="E7" s="17" t="str">
        <f>IF(ISBLANK('Данные'!F24),"",'Данные'!F24)</f>
        <v>100 м²</v>
      </c>
      <c r="F7" s="18">
        <f>IF(ISBLANK('Данные'!H24),"",'Данные'!H24)</f>
        <v>35000</v>
      </c>
      <c r="G7" s="18">
        <f>IF(ISBLANK('Данные'!G24),"",'Данные'!G24)</f>
        <v>10</v>
      </c>
      <c r="H7" s="19">
        <f>IF(ISBLANK('Расчёт'!B24),"",'Расчёт'!B24)</f>
        <v>350000</v>
      </c>
      <c r="I7" s="18">
        <f>IF(ISBLANK('Расчёт'!C24),"",'Расчёт'!C24)</f>
        <v>0</v>
      </c>
      <c r="J7" s="19">
        <f>IF(ISBLANK('Расчёт'!D24),"",'Расчёт'!D24)</f>
        <v>0</v>
      </c>
      <c r="K7" s="19">
        <f>IF(ISBLANK('Расчёт'!E24),"",'Расчёт'!E24)</f>
        <v>70000</v>
      </c>
      <c r="L7" s="18">
        <f>IF(ISBLANK('Расчёт'!F24),"",'Расчёт'!F24)</f>
        <v>0</v>
      </c>
      <c r="M7" s="19">
        <f>IF(ISBLANK('Расчёт'!G24),"",'Расчёт'!G24)</f>
        <v>0</v>
      </c>
      <c r="N7" s="19">
        <f>IF(ISBLANK('Расчёт'!H24),"",'Расчёт'!H24)</f>
        <v>70000</v>
      </c>
      <c r="O7" s="18">
        <f>IF(ISBLANK('Расчёт'!I24),"",'Расчёт'!I24)</f>
        <v>0</v>
      </c>
      <c r="P7" s="19">
        <f>IF(ISBLANK('Расчёт'!J24),"",'Расчёт'!J24)</f>
        <v>0</v>
      </c>
      <c r="Q7" s="19">
        <f>IF(ISBLANK('Расчёт'!K24),"",'Расчёт'!K24)</f>
        <v>70000</v>
      </c>
      <c r="R7" s="18">
        <f>IF(ISBLANK('Расчёт'!L24),"",'Расчёт'!L24)</f>
        <v>1</v>
      </c>
      <c r="S7" s="19">
        <f>IF(ISBLANK('Расчёт'!M24),"",'Расчёт'!M24)</f>
        <v>35000</v>
      </c>
      <c r="T7" s="19">
        <f>IF(ISBLANK('Расчёт'!N24),"",'Расчёт'!N24)</f>
        <v>105000</v>
      </c>
      <c r="U7" s="18">
        <f>IF(ISBLANK('Расчёт'!O24),"",'Расчёт'!O24)</f>
        <v>1.5</v>
      </c>
      <c r="V7" s="19">
        <f>IF(ISBLANK('Расчёт'!P24),"",'Расчёт'!P24)</f>
        <v>52500</v>
      </c>
      <c r="W7" s="19">
        <f>IF(ISBLANK('Расчёт'!Q24),"",'Расчёт'!Q24)</f>
        <v>157500</v>
      </c>
    </row>
    <row r="8" ht="80" customHeight="1" spans="1:23" x14ac:dyDescent="0.25">
      <c r="A8" s="16">
        <f>IF(ISBLANK('Данные'!A25),"",'Данные'!A25)</f>
        <v>2</v>
      </c>
      <c r="B8" s="16">
        <f>IF(ISBLANK('Данные'!B25),"",'Данные'!B25)</f>
        <v>2</v>
      </c>
      <c r="C8" s="17" t="str">
        <f>IF(ISBLANK('Данные'!C25),"",'Данные'!C25)</f>
        <v>Окраска поливинилацетатными водоэмульсионными составами улучшенная: по сборным конструкциям потолков, подготовленным под окраску</v>
      </c>
      <c r="D8" s="17" t="str">
        <f>IF(ISBLANK('Данные'!E25),"",'Данные'!E25)</f>
        <v>15-04-005-06</v>
      </c>
      <c r="E8" s="17" t="str">
        <f>IF(ISBLANK('Данные'!F25),"",'Данные'!F25)</f>
        <v>100 м²</v>
      </c>
      <c r="F8" s="18">
        <f>IF(ISBLANK('Данные'!H25),"",'Данные'!H25)</f>
        <v>45000</v>
      </c>
      <c r="G8" s="18">
        <f>IF(ISBLANK('Данные'!G25),"",'Данные'!G25)</f>
        <v>4</v>
      </c>
      <c r="H8" s="19">
        <f>IF(ISBLANK('Расчёт'!B25),"",'Расчёт'!B25)</f>
        <v>180000</v>
      </c>
      <c r="I8" s="18">
        <f>IF(ISBLANK('Расчёт'!C25),"",'Расчёт'!C25)</f>
        <v>0</v>
      </c>
      <c r="J8" s="19">
        <f>IF(ISBLANK('Расчёт'!D25),"",'Расчёт'!D25)</f>
        <v>0</v>
      </c>
      <c r="K8" s="19">
        <f>IF(ISBLANK('Расчёт'!E25),"",'Расчёт'!E25)</f>
        <v>45000</v>
      </c>
      <c r="L8" s="18">
        <f>IF(ISBLANK('Расчёт'!F25),"",'Расчёт'!F25)</f>
        <v>0</v>
      </c>
      <c r="M8" s="19">
        <f>IF(ISBLANK('Расчёт'!G25),"",'Расчёт'!G25)</f>
        <v>0</v>
      </c>
      <c r="N8" s="19">
        <f>IF(ISBLANK('Расчёт'!H25),"",'Расчёт'!H25)</f>
        <v>45000</v>
      </c>
      <c r="O8" s="18">
        <f>IF(ISBLANK('Расчёт'!I25),"",'Расчёт'!I25)</f>
        <v>0</v>
      </c>
      <c r="P8" s="19">
        <f>IF(ISBLANK('Расчёт'!J25),"",'Расчёт'!J25)</f>
        <v>0</v>
      </c>
      <c r="Q8" s="19">
        <f>IF(ISBLANK('Расчёт'!K25),"",'Расчёт'!K25)</f>
        <v>45000</v>
      </c>
      <c r="R8" s="18">
        <f>IF(ISBLANK('Расчёт'!L25),"",'Расчёт'!L25)</f>
        <v>0.5</v>
      </c>
      <c r="S8" s="19">
        <f>IF(ISBLANK('Расчёт'!M25),"",'Расчёт'!M25)</f>
        <v>22500</v>
      </c>
      <c r="T8" s="19">
        <f>IF(ISBLANK('Расчёт'!N25),"",'Расчёт'!N25)</f>
        <v>67500</v>
      </c>
      <c r="U8" s="18">
        <f>IF(ISBLANK('Расчёт'!O25),"",'Расчёт'!O25)</f>
        <v>0.5</v>
      </c>
      <c r="V8" s="19">
        <f>IF(ISBLANK('Расчёт'!P25),"",'Расчёт'!P25)</f>
        <v>22500</v>
      </c>
      <c r="W8" s="19">
        <f>IF(ISBLANK('Расчёт'!Q25),"",'Расчёт'!Q25)</f>
        <v>90000</v>
      </c>
    </row>
    <row r="9" ht="40" customHeight="1" spans="1:23" x14ac:dyDescent="0.25">
      <c r="A9" s="16" t="str">
        <f>IF(ISBLANK('Данные'!A26),"",'Данные'!A26)</f>
        <v/>
      </c>
      <c r="B9" s="16" t="str">
        <f>IF(ISBLANK('Данные'!B26),"",'Данные'!B26)</f>
        <v/>
      </c>
      <c r="C9" s="17" t="str">
        <f>IF(ISBLANK('Данные'!C26),"",'Данные'!C26)</f>
        <v/>
      </c>
      <c r="D9" s="17" t="str">
        <f>IF(ISBLANK('Данные'!E26),"",'Данные'!E26)</f>
        <v/>
      </c>
      <c r="E9" s="17" t="str">
        <f>IF(ISBLANK('Данные'!F26),"",'Данные'!F26)</f>
        <v/>
      </c>
      <c r="F9" s="18" t="str">
        <f>IF(ISBLANK('Данные'!H26),"",'Данные'!H26)</f>
        <v/>
      </c>
      <c r="G9" s="18" t="str">
        <f>IF(ISBLANK('Данные'!G26),"",'Данные'!G26)</f>
        <v/>
      </c>
      <c r="H9" s="19" t="str">
        <f>IF(ISBLANK('Расчёт'!B26),"",'Расчёт'!B26)</f>
        <v/>
      </c>
      <c r="I9" s="18" t="str">
        <f>IF(ISBLANK('Расчёт'!C26),"",'Расчёт'!C26)</f>
        <v/>
      </c>
      <c r="J9" s="19" t="str">
        <f>IF(ISBLANK('Расчёт'!D26),"",'Расчёт'!D26)</f>
        <v/>
      </c>
      <c r="K9" s="19" t="str">
        <f>IF(ISBLANK('Расчёт'!E26),"",'Расчёт'!E26)</f>
        <v/>
      </c>
      <c r="L9" s="18" t="str">
        <f>IF(ISBLANK('Расчёт'!F26),"",'Расчёт'!F26)</f>
        <v/>
      </c>
      <c r="M9" s="19" t="str">
        <f>IF(ISBLANK('Расчёт'!G26),"",'Расчёт'!G26)</f>
        <v/>
      </c>
      <c r="N9" s="19" t="str">
        <f>IF(ISBLANK('Расчёт'!H26),"",'Расчёт'!H26)</f>
        <v/>
      </c>
      <c r="O9" s="18" t="str">
        <f>IF(ISBLANK('Расчёт'!I26),"",'Расчёт'!I26)</f>
        <v/>
      </c>
      <c r="P9" s="19" t="str">
        <f>IF(ISBLANK('Расчёт'!J26),"",'Расчёт'!J26)</f>
        <v/>
      </c>
      <c r="Q9" s="19" t="str">
        <f>IF(ISBLANK('Расчёт'!K26),"",'Расчёт'!K26)</f>
        <v/>
      </c>
      <c r="R9" s="18" t="str">
        <f>IF(ISBLANK('Расчёт'!L26),"",'Расчёт'!L26)</f>
        <v/>
      </c>
      <c r="S9" s="19" t="str">
        <f>IF(ISBLANK('Расчёт'!M26),"",'Расчёт'!M26)</f>
        <v/>
      </c>
      <c r="T9" s="19" t="str">
        <f>IF(ISBLANK('Расчёт'!N26),"",'Расчёт'!N26)</f>
        <v/>
      </c>
      <c r="U9" s="18" t="str">
        <f>IF(ISBLANK('Расчёт'!O26),"",'Расчёт'!O26)</f>
        <v/>
      </c>
      <c r="V9" s="19" t="str">
        <f>IF(ISBLANK('Расчёт'!P26),"",'Расчёт'!P26)</f>
        <v/>
      </c>
      <c r="W9" s="19" t="str">
        <f>IF(ISBLANK('Расчёт'!Q26),"",'Расчёт'!Q26)</f>
        <v/>
      </c>
    </row>
    <row r="10" ht="40" customHeight="1" spans="1:23" x14ac:dyDescent="0.25">
      <c r="A10" s="16" t="str">
        <f>IF(ISBLANK('Данные'!A27),"",'Данные'!A27)</f>
        <v/>
      </c>
      <c r="B10" s="16" t="str">
        <f>IF(ISBLANK('Данные'!B27),"",'Данные'!B27)</f>
        <v/>
      </c>
      <c r="C10" s="17" t="str">
        <f>IF(ISBLANK('Данные'!C27),"",'Данные'!C27)</f>
        <v/>
      </c>
      <c r="D10" s="17" t="str">
        <f>IF(ISBLANK('Данные'!E27),"",'Данные'!E27)</f>
        <v/>
      </c>
      <c r="E10" s="17" t="str">
        <f>IF(ISBLANK('Данные'!F27),"",'Данные'!F27)</f>
        <v/>
      </c>
      <c r="F10" s="18" t="str">
        <f>IF(ISBLANK('Данные'!H27),"",'Данные'!H27)</f>
        <v/>
      </c>
      <c r="G10" s="18" t="str">
        <f>IF(ISBLANK('Данные'!G27),"",'Данные'!G27)</f>
        <v/>
      </c>
      <c r="H10" s="19" t="str">
        <f>IF(ISBLANK('Расчёт'!B27),"",'Расчёт'!B27)</f>
        <v/>
      </c>
      <c r="I10" s="18" t="str">
        <f>IF(ISBLANK('Расчёт'!C27),"",'Расчёт'!C27)</f>
        <v/>
      </c>
      <c r="J10" s="19" t="str">
        <f>IF(ISBLANK('Расчёт'!D27),"",'Расчёт'!D27)</f>
        <v/>
      </c>
      <c r="K10" s="19" t="str">
        <f>IF(ISBLANK('Расчёт'!E27),"",'Расчёт'!E27)</f>
        <v/>
      </c>
      <c r="L10" s="18" t="str">
        <f>IF(ISBLANK('Расчёт'!F27),"",'Расчёт'!F27)</f>
        <v/>
      </c>
      <c r="M10" s="19" t="str">
        <f>IF(ISBLANK('Расчёт'!G27),"",'Расчёт'!G27)</f>
        <v/>
      </c>
      <c r="N10" s="19" t="str">
        <f>IF(ISBLANK('Расчёт'!H27),"",'Расчёт'!H27)</f>
        <v/>
      </c>
      <c r="O10" s="18" t="str">
        <f>IF(ISBLANK('Расчёт'!I27),"",'Расчёт'!I27)</f>
        <v/>
      </c>
      <c r="P10" s="19" t="str">
        <f>IF(ISBLANK('Расчёт'!J27),"",'Расчёт'!J27)</f>
        <v/>
      </c>
      <c r="Q10" s="19" t="str">
        <f>IF(ISBLANK('Расчёт'!K27),"",'Расчёт'!K27)</f>
        <v/>
      </c>
      <c r="R10" s="18" t="str">
        <f>IF(ISBLANK('Расчёт'!L27),"",'Расчёт'!L27)</f>
        <v/>
      </c>
      <c r="S10" s="19" t="str">
        <f>IF(ISBLANK('Расчёт'!M27),"",'Расчёт'!M27)</f>
        <v/>
      </c>
      <c r="T10" s="19" t="str">
        <f>IF(ISBLANK('Расчёт'!N27),"",'Расчёт'!N27)</f>
        <v/>
      </c>
      <c r="U10" s="18" t="str">
        <f>IF(ISBLANK('Расчёт'!O27),"",'Расчёт'!O27)</f>
        <v/>
      </c>
      <c r="V10" s="19" t="str">
        <f>IF(ISBLANK('Расчёт'!P27),"",'Расчёт'!P27)</f>
        <v/>
      </c>
      <c r="W10" s="19" t="str">
        <f>IF(ISBLANK('Расчёт'!Q27),"",'Расчёт'!Q27)</f>
        <v/>
      </c>
    </row>
    <row r="11" ht="40" customHeight="1" spans="1:23" x14ac:dyDescent="0.25">
      <c r="A11" s="16" t="str">
        <f>IF(ISBLANK('Данные'!A28),"",'Данные'!A28)</f>
        <v/>
      </c>
      <c r="B11" s="16" t="str">
        <f>IF(ISBLANK('Данные'!B28),"",'Данные'!B28)</f>
        <v/>
      </c>
      <c r="C11" s="17" t="str">
        <f>IF(ISBLANK('Данные'!C28),"",'Данные'!C28)</f>
        <v/>
      </c>
      <c r="D11" s="17" t="str">
        <f>IF(ISBLANK('Данные'!E28),"",'Данные'!E28)</f>
        <v/>
      </c>
      <c r="E11" s="17" t="str">
        <f>IF(ISBLANK('Данные'!F28),"",'Данные'!F28)</f>
        <v/>
      </c>
      <c r="F11" s="18" t="str">
        <f>IF(ISBLANK('Данные'!H28),"",'Данные'!H28)</f>
        <v/>
      </c>
      <c r="G11" s="18" t="str">
        <f>IF(ISBLANK('Данные'!G28),"",'Данные'!G28)</f>
        <v/>
      </c>
      <c r="H11" s="19" t="str">
        <f>IF(ISBLANK('Расчёт'!B28),"",'Расчёт'!B28)</f>
        <v/>
      </c>
      <c r="I11" s="18" t="str">
        <f>IF(ISBLANK('Расчёт'!C28),"",'Расчёт'!C28)</f>
        <v/>
      </c>
      <c r="J11" s="19" t="str">
        <f>IF(ISBLANK('Расчёт'!D28),"",'Расчёт'!D28)</f>
        <v/>
      </c>
      <c r="K11" s="19" t="str">
        <f>IF(ISBLANK('Расчёт'!E28),"",'Расчёт'!E28)</f>
        <v/>
      </c>
      <c r="L11" s="18" t="str">
        <f>IF(ISBLANK('Расчёт'!F28),"",'Расчёт'!F28)</f>
        <v/>
      </c>
      <c r="M11" s="19" t="str">
        <f>IF(ISBLANK('Расчёт'!G28),"",'Расчёт'!G28)</f>
        <v/>
      </c>
      <c r="N11" s="19" t="str">
        <f>IF(ISBLANK('Расчёт'!H28),"",'Расчёт'!H28)</f>
        <v/>
      </c>
      <c r="O11" s="18" t="str">
        <f>IF(ISBLANK('Расчёт'!I28),"",'Расчёт'!I28)</f>
        <v/>
      </c>
      <c r="P11" s="19" t="str">
        <f>IF(ISBLANK('Расчёт'!J28),"",'Расчёт'!J28)</f>
        <v/>
      </c>
      <c r="Q11" s="19" t="str">
        <f>IF(ISBLANK('Расчёт'!K28),"",'Расчёт'!K28)</f>
        <v/>
      </c>
      <c r="R11" s="18" t="str">
        <f>IF(ISBLANK('Расчёт'!L28),"",'Расчёт'!L28)</f>
        <v/>
      </c>
      <c r="S11" s="19" t="str">
        <f>IF(ISBLANK('Расчёт'!M28),"",'Расчёт'!M28)</f>
        <v/>
      </c>
      <c r="T11" s="19" t="str">
        <f>IF(ISBLANK('Расчёт'!N28),"",'Расчёт'!N28)</f>
        <v/>
      </c>
      <c r="U11" s="18" t="str">
        <f>IF(ISBLANK('Расчёт'!O28),"",'Расчёт'!O28)</f>
        <v/>
      </c>
      <c r="V11" s="19" t="str">
        <f>IF(ISBLANK('Расчёт'!P28),"",'Расчёт'!P28)</f>
        <v/>
      </c>
      <c r="W11" s="19" t="str">
        <f>IF(ISBLANK('Расчёт'!Q28),"",'Расчёт'!Q28)</f>
        <v/>
      </c>
    </row>
    <row r="12" ht="40" customHeight="1" spans="1:23" x14ac:dyDescent="0.25">
      <c r="A12" s="16" t="str">
        <f>IF(ISBLANK('Данные'!A29),"",'Данные'!A29)</f>
        <v/>
      </c>
      <c r="B12" s="16" t="str">
        <f>IF(ISBLANK('Данные'!B29),"",'Данные'!B29)</f>
        <v/>
      </c>
      <c r="C12" s="17" t="str">
        <f>IF(ISBLANK('Данные'!C29),"",'Данные'!C29)</f>
        <v/>
      </c>
      <c r="D12" s="17" t="str">
        <f>IF(ISBLANK('Данные'!E29),"",'Данные'!E29)</f>
        <v/>
      </c>
      <c r="E12" s="17" t="str">
        <f>IF(ISBLANK('Данные'!F29),"",'Данные'!F29)</f>
        <v/>
      </c>
      <c r="F12" s="18" t="str">
        <f>IF(ISBLANK('Данные'!H29),"",'Данные'!H29)</f>
        <v/>
      </c>
      <c r="G12" s="18" t="str">
        <f>IF(ISBLANK('Данные'!G29),"",'Данные'!G29)</f>
        <v/>
      </c>
      <c r="H12" s="19" t="str">
        <f>IF(ISBLANK('Расчёт'!B29),"",'Расчёт'!B29)</f>
        <v/>
      </c>
      <c r="I12" s="18" t="str">
        <f>IF(ISBLANK('Расчёт'!C29),"",'Расчёт'!C29)</f>
        <v/>
      </c>
      <c r="J12" s="19" t="str">
        <f>IF(ISBLANK('Расчёт'!D29),"",'Расчёт'!D29)</f>
        <v/>
      </c>
      <c r="K12" s="19" t="str">
        <f>IF(ISBLANK('Расчёт'!E29),"",'Расчёт'!E29)</f>
        <v/>
      </c>
      <c r="L12" s="18" t="str">
        <f>IF(ISBLANK('Расчёт'!F29),"",'Расчёт'!F29)</f>
        <v/>
      </c>
      <c r="M12" s="19" t="str">
        <f>IF(ISBLANK('Расчёт'!G29),"",'Расчёт'!G29)</f>
        <v/>
      </c>
      <c r="N12" s="19" t="str">
        <f>IF(ISBLANK('Расчёт'!H29),"",'Расчёт'!H29)</f>
        <v/>
      </c>
      <c r="O12" s="18" t="str">
        <f>IF(ISBLANK('Расчёт'!I29),"",'Расчёт'!I29)</f>
        <v/>
      </c>
      <c r="P12" s="19" t="str">
        <f>IF(ISBLANK('Расчёт'!J29),"",'Расчёт'!J29)</f>
        <v/>
      </c>
      <c r="Q12" s="19" t="str">
        <f>IF(ISBLANK('Расчёт'!K29),"",'Расчёт'!K29)</f>
        <v/>
      </c>
      <c r="R12" s="18" t="str">
        <f>IF(ISBLANK('Расчёт'!L29),"",'Расчёт'!L29)</f>
        <v/>
      </c>
      <c r="S12" s="19" t="str">
        <f>IF(ISBLANK('Расчёт'!M29),"",'Расчёт'!M29)</f>
        <v/>
      </c>
      <c r="T12" s="19" t="str">
        <f>IF(ISBLANK('Расчёт'!N29),"",'Расчёт'!N29)</f>
        <v/>
      </c>
      <c r="U12" s="18" t="str">
        <f>IF(ISBLANK('Расчёт'!O29),"",'Расчёт'!O29)</f>
        <v/>
      </c>
      <c r="V12" s="19" t="str">
        <f>IF(ISBLANK('Расчёт'!P29),"",'Расчёт'!P29)</f>
        <v/>
      </c>
      <c r="W12" s="19" t="str">
        <f>IF(ISBLANK('Расчёт'!Q29),"",'Расчёт'!Q29)</f>
        <v/>
      </c>
    </row>
    <row r="13" ht="40" customHeight="1" spans="1:23" x14ac:dyDescent="0.25">
      <c r="A13" s="16" t="str">
        <f>IF(ISBLANK('Данные'!A30),"",'Данные'!A30)</f>
        <v/>
      </c>
      <c r="B13" s="16" t="str">
        <f>IF(ISBLANK('Данные'!B30),"",'Данные'!B30)</f>
        <v/>
      </c>
      <c r="C13" s="17" t="str">
        <f>IF(ISBLANK('Данные'!C30),"",'Данные'!C30)</f>
        <v/>
      </c>
      <c r="D13" s="17" t="str">
        <f>IF(ISBLANK('Данные'!E30),"",'Данные'!E30)</f>
        <v/>
      </c>
      <c r="E13" s="17" t="str">
        <f>IF(ISBLANK('Данные'!F30),"",'Данные'!F30)</f>
        <v/>
      </c>
      <c r="F13" s="18" t="str">
        <f>IF(ISBLANK('Данные'!H30),"",'Данные'!H30)</f>
        <v/>
      </c>
      <c r="G13" s="18" t="str">
        <f>IF(ISBLANK('Данные'!G30),"",'Данные'!G30)</f>
        <v/>
      </c>
      <c r="H13" s="19" t="str">
        <f>IF(ISBLANK('Расчёт'!B30),"",'Расчёт'!B30)</f>
        <v/>
      </c>
      <c r="I13" s="18" t="str">
        <f>IF(ISBLANK('Расчёт'!C30),"",'Расчёт'!C30)</f>
        <v/>
      </c>
      <c r="J13" s="19" t="str">
        <f>IF(ISBLANK('Расчёт'!D30),"",'Расчёт'!D30)</f>
        <v/>
      </c>
      <c r="K13" s="19" t="str">
        <f>IF(ISBLANK('Расчёт'!E30),"",'Расчёт'!E30)</f>
        <v/>
      </c>
      <c r="L13" s="18" t="str">
        <f>IF(ISBLANK('Расчёт'!F30),"",'Расчёт'!F30)</f>
        <v/>
      </c>
      <c r="M13" s="19" t="str">
        <f>IF(ISBLANK('Расчёт'!G30),"",'Расчёт'!G30)</f>
        <v/>
      </c>
      <c r="N13" s="19" t="str">
        <f>IF(ISBLANK('Расчёт'!H30),"",'Расчёт'!H30)</f>
        <v/>
      </c>
      <c r="O13" s="18" t="str">
        <f>IF(ISBLANK('Расчёт'!I30),"",'Расчёт'!I30)</f>
        <v/>
      </c>
      <c r="P13" s="19" t="str">
        <f>IF(ISBLANK('Расчёт'!J30),"",'Расчёт'!J30)</f>
        <v/>
      </c>
      <c r="Q13" s="19" t="str">
        <f>IF(ISBLANK('Расчёт'!K30),"",'Расчёт'!K30)</f>
        <v/>
      </c>
      <c r="R13" s="18" t="str">
        <f>IF(ISBLANK('Расчёт'!L30),"",'Расчёт'!L30)</f>
        <v/>
      </c>
      <c r="S13" s="19" t="str">
        <f>IF(ISBLANK('Расчёт'!M30),"",'Расчёт'!M30)</f>
        <v/>
      </c>
      <c r="T13" s="19" t="str">
        <f>IF(ISBLANK('Расчёт'!N30),"",'Расчёт'!N30)</f>
        <v/>
      </c>
      <c r="U13" s="18" t="str">
        <f>IF(ISBLANK('Расчёт'!O30),"",'Расчёт'!O30)</f>
        <v/>
      </c>
      <c r="V13" s="19" t="str">
        <f>IF(ISBLANK('Расчёт'!P30),"",'Расчёт'!P30)</f>
        <v/>
      </c>
      <c r="W13" s="19" t="str">
        <f>IF(ISBLANK('Расчёт'!Q30),"",'Расчёт'!Q30)</f>
        <v/>
      </c>
    </row>
    <row r="14" ht="40" customHeight="1" spans="1:23" x14ac:dyDescent="0.25">
      <c r="A14" s="16" t="str">
        <f>IF(ISBLANK('Данные'!A31),"",'Данные'!A31)</f>
        <v/>
      </c>
      <c r="B14" s="16" t="str">
        <f>IF(ISBLANK('Данные'!B31),"",'Данные'!B31)</f>
        <v/>
      </c>
      <c r="C14" s="17" t="str">
        <f>IF(ISBLANK('Данные'!C31),"",'Данные'!C31)</f>
        <v/>
      </c>
      <c r="D14" s="17" t="str">
        <f>IF(ISBLANK('Данные'!E31),"",'Данные'!E31)</f>
        <v/>
      </c>
      <c r="E14" s="17" t="str">
        <f>IF(ISBLANK('Данные'!F31),"",'Данные'!F31)</f>
        <v/>
      </c>
      <c r="F14" s="18" t="str">
        <f>IF(ISBLANK('Данные'!H31),"",'Данные'!H31)</f>
        <v/>
      </c>
      <c r="G14" s="18" t="str">
        <f>IF(ISBLANK('Данные'!G31),"",'Данные'!G31)</f>
        <v/>
      </c>
      <c r="H14" s="19" t="str">
        <f>IF(ISBLANK('Расчёт'!B31),"",'Расчёт'!B31)</f>
        <v/>
      </c>
      <c r="I14" s="18" t="str">
        <f>IF(ISBLANK('Расчёт'!C31),"",'Расчёт'!C31)</f>
        <v/>
      </c>
      <c r="J14" s="19" t="str">
        <f>IF(ISBLANK('Расчёт'!D31),"",'Расчёт'!D31)</f>
        <v/>
      </c>
      <c r="K14" s="19" t="str">
        <f>IF(ISBLANK('Расчёт'!E31),"",'Расчёт'!E31)</f>
        <v/>
      </c>
      <c r="L14" s="18" t="str">
        <f>IF(ISBLANK('Расчёт'!F31),"",'Расчёт'!F31)</f>
        <v/>
      </c>
      <c r="M14" s="19" t="str">
        <f>IF(ISBLANK('Расчёт'!G31),"",'Расчёт'!G31)</f>
        <v/>
      </c>
      <c r="N14" s="19" t="str">
        <f>IF(ISBLANK('Расчёт'!H31),"",'Расчёт'!H31)</f>
        <v/>
      </c>
      <c r="O14" s="18" t="str">
        <f>IF(ISBLANK('Расчёт'!I31),"",'Расчёт'!I31)</f>
        <v/>
      </c>
      <c r="P14" s="19" t="str">
        <f>IF(ISBLANK('Расчёт'!J31),"",'Расчёт'!J31)</f>
        <v/>
      </c>
      <c r="Q14" s="19" t="str">
        <f>IF(ISBLANK('Расчёт'!K31),"",'Расчёт'!K31)</f>
        <v/>
      </c>
      <c r="R14" s="18" t="str">
        <f>IF(ISBLANK('Расчёт'!L31),"",'Расчёт'!L31)</f>
        <v/>
      </c>
      <c r="S14" s="19" t="str">
        <f>IF(ISBLANK('Расчёт'!M31),"",'Расчёт'!M31)</f>
        <v/>
      </c>
      <c r="T14" s="19" t="str">
        <f>IF(ISBLANK('Расчёт'!N31),"",'Расчёт'!N31)</f>
        <v/>
      </c>
      <c r="U14" s="18" t="str">
        <f>IF(ISBLANK('Расчёт'!O31),"",'Расчёт'!O31)</f>
        <v/>
      </c>
      <c r="V14" s="19" t="str">
        <f>IF(ISBLANK('Расчёт'!P31),"",'Расчёт'!P31)</f>
        <v/>
      </c>
      <c r="W14" s="19" t="str">
        <f>IF(ISBLANK('Расчёт'!Q31),"",'Расчёт'!Q31)</f>
        <v/>
      </c>
    </row>
    <row r="15" ht="40" customHeight="1" spans="1:23" x14ac:dyDescent="0.25">
      <c r="A15" s="16" t="str">
        <f>IF(ISBLANK('Данные'!A32),"",'Данные'!A32)</f>
        <v/>
      </c>
      <c r="B15" s="16" t="str">
        <f>IF(ISBLANK('Данные'!B32),"",'Данные'!B32)</f>
        <v/>
      </c>
      <c r="C15" s="17" t="str">
        <f>IF(ISBLANK('Данные'!C32),"",'Данные'!C32)</f>
        <v/>
      </c>
      <c r="D15" s="17" t="str">
        <f>IF(ISBLANK('Данные'!E32),"",'Данные'!E32)</f>
        <v/>
      </c>
      <c r="E15" s="17" t="str">
        <f>IF(ISBLANK('Данные'!F32),"",'Данные'!F32)</f>
        <v/>
      </c>
      <c r="F15" s="18" t="str">
        <f>IF(ISBLANK('Данные'!H32),"",'Данные'!H32)</f>
        <v/>
      </c>
      <c r="G15" s="18" t="str">
        <f>IF(ISBLANK('Данные'!G32),"",'Данные'!G32)</f>
        <v/>
      </c>
      <c r="H15" s="19" t="str">
        <f>IF(ISBLANK('Расчёт'!B32),"",'Расчёт'!B32)</f>
        <v/>
      </c>
      <c r="I15" s="18" t="str">
        <f>IF(ISBLANK('Расчёт'!C32),"",'Расчёт'!C32)</f>
        <v/>
      </c>
      <c r="J15" s="19" t="str">
        <f>IF(ISBLANK('Расчёт'!D32),"",'Расчёт'!D32)</f>
        <v/>
      </c>
      <c r="K15" s="19" t="str">
        <f>IF(ISBLANK('Расчёт'!E32),"",'Расчёт'!E32)</f>
        <v/>
      </c>
      <c r="L15" s="18" t="str">
        <f>IF(ISBLANK('Расчёт'!F32),"",'Расчёт'!F32)</f>
        <v/>
      </c>
      <c r="M15" s="19" t="str">
        <f>IF(ISBLANK('Расчёт'!G32),"",'Расчёт'!G32)</f>
        <v/>
      </c>
      <c r="N15" s="19" t="str">
        <f>IF(ISBLANK('Расчёт'!H32),"",'Расчёт'!H32)</f>
        <v/>
      </c>
      <c r="O15" s="18" t="str">
        <f>IF(ISBLANK('Расчёт'!I32),"",'Расчёт'!I32)</f>
        <v/>
      </c>
      <c r="P15" s="19" t="str">
        <f>IF(ISBLANK('Расчёт'!J32),"",'Расчёт'!J32)</f>
        <v/>
      </c>
      <c r="Q15" s="19" t="str">
        <f>IF(ISBLANK('Расчёт'!K32),"",'Расчёт'!K32)</f>
        <v/>
      </c>
      <c r="R15" s="18" t="str">
        <f>IF(ISBLANK('Расчёт'!L32),"",'Расчёт'!L32)</f>
        <v/>
      </c>
      <c r="S15" s="19" t="str">
        <f>IF(ISBLANK('Расчёт'!M32),"",'Расчёт'!M32)</f>
        <v/>
      </c>
      <c r="T15" s="19" t="str">
        <f>IF(ISBLANK('Расчёт'!N32),"",'Расчёт'!N32)</f>
        <v/>
      </c>
      <c r="U15" s="18" t="str">
        <f>IF(ISBLANK('Расчёт'!O32),"",'Расчёт'!O32)</f>
        <v/>
      </c>
      <c r="V15" s="19" t="str">
        <f>IF(ISBLANK('Расчёт'!P32),"",'Расчёт'!P32)</f>
        <v/>
      </c>
      <c r="W15" s="19" t="str">
        <f>IF(ISBLANK('Расчёт'!Q32),"",'Расчёт'!Q32)</f>
        <v/>
      </c>
    </row>
    <row r="16" ht="40" customHeight="1" spans="1:23" x14ac:dyDescent="0.25">
      <c r="A16" s="16" t="str">
        <f>IF(ISBLANK('Данные'!A33),"",'Данные'!A33)</f>
        <v/>
      </c>
      <c r="B16" s="16" t="str">
        <f>IF(ISBLANK('Данные'!B33),"",'Данные'!B33)</f>
        <v/>
      </c>
      <c r="C16" s="17" t="str">
        <f>IF(ISBLANK('Данные'!C33),"",'Данные'!C33)</f>
        <v/>
      </c>
      <c r="D16" s="17" t="str">
        <f>IF(ISBLANK('Данные'!E33),"",'Данные'!E33)</f>
        <v/>
      </c>
      <c r="E16" s="17" t="str">
        <f>IF(ISBLANK('Данные'!F33),"",'Данные'!F33)</f>
        <v/>
      </c>
      <c r="F16" s="18" t="str">
        <f>IF(ISBLANK('Данные'!H33),"",'Данные'!H33)</f>
        <v/>
      </c>
      <c r="G16" s="18" t="str">
        <f>IF(ISBLANK('Данные'!G33),"",'Данные'!G33)</f>
        <v/>
      </c>
      <c r="H16" s="19" t="str">
        <f>IF(ISBLANK('Расчёт'!B33),"",'Расчёт'!B33)</f>
        <v/>
      </c>
      <c r="I16" s="18" t="str">
        <f>IF(ISBLANK('Расчёт'!C33),"",'Расчёт'!C33)</f>
        <v/>
      </c>
      <c r="J16" s="19" t="str">
        <f>IF(ISBLANK('Расчёт'!D33),"",'Расчёт'!D33)</f>
        <v/>
      </c>
      <c r="K16" s="19" t="str">
        <f>IF(ISBLANK('Расчёт'!E33),"",'Расчёт'!E33)</f>
        <v/>
      </c>
      <c r="L16" s="18" t="str">
        <f>IF(ISBLANK('Расчёт'!F33),"",'Расчёт'!F33)</f>
        <v/>
      </c>
      <c r="M16" s="19" t="str">
        <f>IF(ISBLANK('Расчёт'!G33),"",'Расчёт'!G33)</f>
        <v/>
      </c>
      <c r="N16" s="19" t="str">
        <f>IF(ISBLANK('Расчёт'!H33),"",'Расчёт'!H33)</f>
        <v/>
      </c>
      <c r="O16" s="18" t="str">
        <f>IF(ISBLANK('Расчёт'!I33),"",'Расчёт'!I33)</f>
        <v/>
      </c>
      <c r="P16" s="19" t="str">
        <f>IF(ISBLANK('Расчёт'!J33),"",'Расчёт'!J33)</f>
        <v/>
      </c>
      <c r="Q16" s="19" t="str">
        <f>IF(ISBLANK('Расчёт'!K33),"",'Расчёт'!K33)</f>
        <v/>
      </c>
      <c r="R16" s="18" t="str">
        <f>IF(ISBLANK('Расчёт'!L33),"",'Расчёт'!L33)</f>
        <v/>
      </c>
      <c r="S16" s="19" t="str">
        <f>IF(ISBLANK('Расчёт'!M33),"",'Расчёт'!M33)</f>
        <v/>
      </c>
      <c r="T16" s="19" t="str">
        <f>IF(ISBLANK('Расчёт'!N33),"",'Расчёт'!N33)</f>
        <v/>
      </c>
      <c r="U16" s="18" t="str">
        <f>IF(ISBLANK('Расчёт'!O33),"",'Расчёт'!O33)</f>
        <v/>
      </c>
      <c r="V16" s="19" t="str">
        <f>IF(ISBLANK('Расчёт'!P33),"",'Расчёт'!P33)</f>
        <v/>
      </c>
      <c r="W16" s="19" t="str">
        <f>IF(ISBLANK('Расчёт'!Q33),"",'Расчёт'!Q33)</f>
        <v/>
      </c>
    </row>
    <row r="17" ht="30" customHeight="1" spans="1:23" x14ac:dyDescent="0.25">
      <c r="A17" s="20" t="s">
        <v>114</v>
      </c>
      <c r="B17" s="20"/>
      <c r="C17" s="20"/>
      <c r="D17" s="20" t="s">
        <v>115</v>
      </c>
      <c r="E17" s="20" t="s">
        <v>115</v>
      </c>
      <c r="F17" s="21"/>
      <c r="G17" s="21"/>
      <c r="H17" s="19">
        <f>IF(COUNT(H7:H16)=0,"",SUM(H7:H16))</f>
        <v>530000</v>
      </c>
      <c r="I17" s="21"/>
      <c r="J17" s="19">
        <f>IF(COUNT(J7:J16)=0,"",SUM(J7:J16))</f>
        <v>0</v>
      </c>
      <c r="K17" s="19">
        <f>IF(COUNT(K7:K16)=0,"",SUM(K7:K16))</f>
        <v>115000</v>
      </c>
      <c r="L17" s="21"/>
      <c r="M17" s="19">
        <f>IF(COUNT(M7:M16)=0,"",SUM(M7:M16))</f>
        <v>0</v>
      </c>
      <c r="N17" s="19">
        <f>IF(COUNT(N7:N16)=0,"",SUM(N7:N16))</f>
        <v>115000</v>
      </c>
      <c r="O17" s="21"/>
      <c r="P17" s="19">
        <f>IF(COUNT(P7:P16)=0,"",SUM(P7:P16))</f>
        <v>0</v>
      </c>
      <c r="Q17" s="19">
        <f>IF(COUNT(Q7:Q16)=0,"",SUM(Q7:Q16))</f>
        <v>115000</v>
      </c>
      <c r="R17" s="21"/>
      <c r="S17" s="19">
        <f>IF(COUNT(S7:S16)=0,"",SUM(S7:S16))</f>
        <v>57500</v>
      </c>
      <c r="T17" s="19">
        <f>IF(COUNT(T7:T16)=0,"",SUM(T7:T16))</f>
        <v>172500</v>
      </c>
      <c r="U17" s="21"/>
      <c r="V17" s="19">
        <f>IF(COUNT(V7:V16)=0,"",SUM(V7:V16))</f>
        <v>75000</v>
      </c>
      <c r="W17" s="19">
        <f>IF(COUNT(W7:W16)=0,"",SUM(W7:W16))</f>
        <v>247500</v>
      </c>
    </row>
    <row r="18" ht="30" customHeight="1" spans="1:23" x14ac:dyDescent="0.25">
      <c r="A18" s="20" t="s">
        <v>77</v>
      </c>
      <c r="B18" s="20"/>
      <c r="C18" s="20"/>
      <c r="D18" s="20"/>
      <c r="E18" s="20"/>
      <c r="F18" s="21"/>
      <c r="G18" s="21"/>
      <c r="H18" s="19">
        <f>IF(ISBLANK('Расчёт'!B35),"",'Расчёт'!B35)</f>
        <v>0</v>
      </c>
      <c r="I18" s="21"/>
      <c r="J18" s="19">
        <f>IF(ISBLANK('Расчёт'!D35),"",'Расчёт'!D35)</f>
        <v>0</v>
      </c>
      <c r="K18" s="19">
        <f>IF(ISBLANK('Расчёт'!E35),"",'Расчёт'!E35)</f>
        <v>0</v>
      </c>
      <c r="L18" s="21"/>
      <c r="M18" s="19">
        <f>IF(ISBLANK('Расчёт'!G35),"",'Расчёт'!G35)</f>
        <v>0</v>
      </c>
      <c r="N18" s="19">
        <f>IF(ISBLANK('Расчёт'!H35),"",'Расчёт'!H35)</f>
        <v>0</v>
      </c>
      <c r="O18" s="21"/>
      <c r="P18" s="19">
        <f>IF(ISBLANK('Расчёт'!J35),"",'Расчёт'!J35)</f>
        <v>0</v>
      </c>
      <c r="Q18" s="19">
        <f>IF(ISBLANK('Расчёт'!K35),"",'Расчёт'!K35)</f>
        <v>0</v>
      </c>
      <c r="R18" s="21"/>
      <c r="S18" s="19">
        <f>IF(ISBLANK('Расчёт'!M35),"",'Расчёт'!M35)</f>
        <v>0</v>
      </c>
      <c r="T18" s="19">
        <f>IF(ISBLANK('Расчёт'!N35),"",'Расчёт'!N35)</f>
        <v>0</v>
      </c>
      <c r="U18" s="21"/>
      <c r="V18" s="19">
        <f>IF(ISBLANK('Расчёт'!P35),"",'Расчёт'!P35)</f>
        <v>0</v>
      </c>
      <c r="W18" s="19">
        <f>IF(ISBLANK('Расчёт'!Q35),"",'Расчёт'!Q35)</f>
        <v>0</v>
      </c>
    </row>
    <row r="19" ht="30" customHeight="1" spans="1:23" x14ac:dyDescent="0.25">
      <c r="A19" s="20" t="s">
        <v>116</v>
      </c>
      <c r="B19" s="20"/>
      <c r="C19" s="20"/>
      <c r="D19" s="20" t="s">
        <v>115</v>
      </c>
      <c r="E19" s="20" t="s">
        <v>115</v>
      </c>
      <c r="F19" s="21"/>
      <c r="G19" s="21"/>
      <c r="H19" s="19">
        <f>IF(COUNT(H17:H18)&lt;&gt;2,"",SUM(H17:H18))</f>
        <v>530000</v>
      </c>
      <c r="I19" s="21"/>
      <c r="J19" s="19">
        <f>IF(COUNT(J17:J18)&lt;&gt;2,"",SUM(J17:J18))</f>
        <v>0</v>
      </c>
      <c r="K19" s="19">
        <f>IF(COUNT(K17:K18)&lt;&gt;2,"",SUM(K17:K18))</f>
        <v>115000</v>
      </c>
      <c r="L19" s="21"/>
      <c r="M19" s="19">
        <f>IF(COUNT(M17:M18)&lt;&gt;2,"",SUM(M17:M18))</f>
        <v>0</v>
      </c>
      <c r="N19" s="19">
        <f>IF(COUNT(N17:N18)&lt;&gt;2,"",SUM(N17:N18))</f>
        <v>115000</v>
      </c>
      <c r="O19" s="21"/>
      <c r="P19" s="19">
        <f>IF(COUNT(P17:P18)&lt;&gt;2,"",SUM(P17:P18))</f>
        <v>0</v>
      </c>
      <c r="Q19" s="19">
        <f>IF(COUNT(Q17:Q18)&lt;&gt;2,"",SUM(Q17:Q18))</f>
        <v>115000</v>
      </c>
      <c r="R19" s="21"/>
      <c r="S19" s="19">
        <f>IF(COUNT(S17:S18)&lt;&gt;2,"",SUM(S17:S18))</f>
        <v>57500</v>
      </c>
      <c r="T19" s="19">
        <f>IF(COUNT(T17:T18)&lt;&gt;2,"",SUM(T17:T18))</f>
        <v>172500</v>
      </c>
      <c r="U19" s="21"/>
      <c r="V19" s="19">
        <f>IF(COUNT(V17:V18)&lt;&gt;2,"",SUM(V17:V18))</f>
        <v>75000</v>
      </c>
      <c r="W19" s="19">
        <f>IF(COUNT(W17:W18)&lt;&gt;2,"",SUM(W17:W18))</f>
        <v>247500</v>
      </c>
    </row>
    <row r="21" ht="25" customHeight="1" spans="1:23" x14ac:dyDescent="0.25">
      <c r="A21" s="1" t="s">
        <v>117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ht="25" customHeight="1" spans="1:23" x14ac:dyDescent="0.25">
      <c r="A22" s="1" t="s">
        <v>118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sheetProtection sheet="1"/>
  <mergeCells count="21">
    <mergeCell ref="A1:W1"/>
    <mergeCell ref="A2:W2"/>
    <mergeCell ref="I3:W3"/>
    <mergeCell ref="A3:A5"/>
    <mergeCell ref="B3:B5"/>
    <mergeCell ref="C3:C5"/>
    <mergeCell ref="D3:D5"/>
    <mergeCell ref="E3:E5"/>
    <mergeCell ref="F3:F5"/>
    <mergeCell ref="G3:G5"/>
    <mergeCell ref="H3:H5"/>
    <mergeCell ref="I4:K4"/>
    <mergeCell ref="L4:N4"/>
    <mergeCell ref="O4:Q4"/>
    <mergeCell ref="R4:T4"/>
    <mergeCell ref="U4:W4"/>
    <mergeCell ref="A17:C17"/>
    <mergeCell ref="A18:C18"/>
    <mergeCell ref="A19:C19"/>
    <mergeCell ref="A21:W21"/>
    <mergeCell ref="A22:W22"/>
  </mergeCells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workbookViewId="0" showGridLines="0" zoomScale="100" zoomScaleNormal="10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0" customWidth="1"/>
    <col min="3" max="3" width="11" customWidth="1"/>
    <col min="4" max="4" width="6" customWidth="1"/>
    <col min="5" max="5" width="10" customWidth="1"/>
    <col min="6" max="6" width="11" customWidth="1"/>
    <col min="7" max="7" width="6" customWidth="1"/>
    <col min="8" max="8" width="10" customWidth="1"/>
    <col min="9" max="9" width="11" customWidth="1"/>
    <col min="10" max="10" width="6" customWidth="1"/>
    <col min="11" max="11" width="10" customWidth="1"/>
    <col min="12" max="12" width="11" customWidth="1"/>
    <col min="13" max="13" width="6" customWidth="1"/>
    <col min="14" max="14" width="10" customWidth="1"/>
    <col min="15" max="15" width="11" customWidth="1"/>
    <col min="16" max="16" width="6" customWidth="1"/>
    <col min="17" max="17" width="10" customWidth="1"/>
    <col min="18" max="18" width="11" customWidth="1"/>
    <col min="19" max="19" width="6" customWidth="1"/>
    <col min="20" max="20" width="10" customWidth="1"/>
    <col min="21" max="21" width="11" customWidth="1"/>
    <col min="22" max="22" width="6" customWidth="1"/>
    <col min="23" max="23" width="10" customWidth="1"/>
  </cols>
  <sheetData>
    <row r="1" spans="1:23" x14ac:dyDescent="0.25">
      <c r="A1" s="1" t="s">
        <v>119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10" t="str">
        <f>'Данные'!B8&amp;"; год "&amp;('Данные'!B13)</f>
        <v>Отделка учебного административного здания; год 2026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ht="22" customHeight="1" spans="1:23" x14ac:dyDescent="0.25">
      <c r="A3" s="15" t="s">
        <v>105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 t="s">
        <v>120</v>
      </c>
      <c r="W3" s="15"/>
    </row>
    <row r="4" ht="22" customHeight="1" spans="1:23" x14ac:dyDescent="0.25">
      <c r="A4" s="15" t="s">
        <v>121</v>
      </c>
      <c r="B4" s="15"/>
      <c r="C4" s="15"/>
      <c r="D4" s="15" t="s">
        <v>122</v>
      </c>
      <c r="E4" s="15"/>
      <c r="F4" s="15"/>
      <c r="G4" s="15" t="s">
        <v>123</v>
      </c>
      <c r="H4" s="15"/>
      <c r="I4" s="15"/>
      <c r="J4" s="15" t="s">
        <v>124</v>
      </c>
      <c r="K4" s="15"/>
      <c r="L4" s="15"/>
      <c r="M4" s="15" t="s">
        <v>125</v>
      </c>
      <c r="N4" s="15"/>
      <c r="O4" s="15"/>
      <c r="P4" s="15" t="s">
        <v>126</v>
      </c>
      <c r="Q4" s="15"/>
      <c r="R4" s="15"/>
      <c r="S4" s="15" t="s">
        <v>127</v>
      </c>
      <c r="T4" s="15"/>
      <c r="U4" s="15"/>
      <c r="V4" s="15"/>
      <c r="W4" s="15"/>
    </row>
    <row r="5" ht="100" customHeight="1" spans="1:23" x14ac:dyDescent="0.25">
      <c r="A5" s="15" t="s">
        <v>111</v>
      </c>
      <c r="B5" s="15" t="s">
        <v>112</v>
      </c>
      <c r="C5" s="15" t="s">
        <v>113</v>
      </c>
      <c r="D5" s="15" t="s">
        <v>111</v>
      </c>
      <c r="E5" s="15" t="s">
        <v>112</v>
      </c>
      <c r="F5" s="15" t="s">
        <v>113</v>
      </c>
      <c r="G5" s="15" t="s">
        <v>111</v>
      </c>
      <c r="H5" s="15" t="s">
        <v>112</v>
      </c>
      <c r="I5" s="15" t="s">
        <v>113</v>
      </c>
      <c r="J5" s="15" t="s">
        <v>111</v>
      </c>
      <c r="K5" s="15" t="s">
        <v>112</v>
      </c>
      <c r="L5" s="15" t="s">
        <v>113</v>
      </c>
      <c r="M5" s="15" t="s">
        <v>111</v>
      </c>
      <c r="N5" s="15" t="s">
        <v>112</v>
      </c>
      <c r="O5" s="15" t="s">
        <v>113</v>
      </c>
      <c r="P5" s="15" t="s">
        <v>111</v>
      </c>
      <c r="Q5" s="15" t="s">
        <v>112</v>
      </c>
      <c r="R5" s="15" t="s">
        <v>113</v>
      </c>
      <c r="S5" s="15" t="s">
        <v>111</v>
      </c>
      <c r="T5" s="15" t="s">
        <v>112</v>
      </c>
      <c r="U5" s="15" t="s">
        <v>113</v>
      </c>
      <c r="V5" s="15" t="s">
        <v>111</v>
      </c>
      <c r="W5" s="15" t="s">
        <v>112</v>
      </c>
    </row>
    <row r="6" ht="20" customHeight="1" spans="1:23" x14ac:dyDescent="0.25">
      <c r="A6" s="15">
        <v>24</v>
      </c>
      <c r="B6" s="15">
        <v>25</v>
      </c>
      <c r="C6" s="15">
        <v>26</v>
      </c>
      <c r="D6" s="15">
        <v>27</v>
      </c>
      <c r="E6" s="15">
        <v>28</v>
      </c>
      <c r="F6" s="15">
        <v>29</v>
      </c>
      <c r="G6" s="15">
        <v>30</v>
      </c>
      <c r="H6" s="15">
        <v>31</v>
      </c>
      <c r="I6" s="15">
        <v>32</v>
      </c>
      <c r="J6" s="15">
        <v>33</v>
      </c>
      <c r="K6" s="15">
        <v>34</v>
      </c>
      <c r="L6" s="15">
        <v>35</v>
      </c>
      <c r="M6" s="15">
        <v>36</v>
      </c>
      <c r="N6" s="15">
        <v>37</v>
      </c>
      <c r="O6" s="15">
        <v>38</v>
      </c>
      <c r="P6" s="15">
        <v>39</v>
      </c>
      <c r="Q6" s="15">
        <v>40</v>
      </c>
      <c r="R6" s="15">
        <v>41</v>
      </c>
      <c r="S6" s="15">
        <v>42</v>
      </c>
      <c r="T6" s="15">
        <v>43</v>
      </c>
      <c r="U6" s="15">
        <v>44</v>
      </c>
      <c r="V6" s="15">
        <v>45</v>
      </c>
      <c r="W6" s="15">
        <v>46</v>
      </c>
    </row>
    <row r="7" ht="80" customHeight="1" spans="1:23" x14ac:dyDescent="0.25">
      <c r="A7" s="18">
        <f>IF(ISBLANK('Расчёт'!R24),"",'Расчёт'!R24)</f>
        <v>2</v>
      </c>
      <c r="B7" s="19">
        <f>IF(ISBLANK('Расчёт'!S24),"",'Расчёт'!S24)</f>
        <v>70000</v>
      </c>
      <c r="C7" s="19">
        <f>IF(ISBLANK('Расчёт'!T24),"",'Расчёт'!T24)</f>
        <v>227500</v>
      </c>
      <c r="D7" s="18">
        <f>IF(ISBLANK('Расчёт'!U24),"",'Расчёт'!U24)</f>
        <v>0</v>
      </c>
      <c r="E7" s="19">
        <f>IF(ISBLANK('Расчёт'!V24),"",'Расчёт'!V24)</f>
        <v>0</v>
      </c>
      <c r="F7" s="19">
        <f>IF(ISBLANK('Расчёт'!W24),"",'Расчёт'!W24)</f>
        <v>227500</v>
      </c>
      <c r="G7" s="18">
        <f>IF(ISBLANK('Расчёт'!X24),"",'Расчёт'!X24)</f>
        <v>0</v>
      </c>
      <c r="H7" s="19">
        <f>IF(ISBLANK('Расчёт'!Y24),"",'Расчёт'!Y24)</f>
        <v>0</v>
      </c>
      <c r="I7" s="19">
        <f>IF(ISBLANK('Расчёт'!Z24),"",'Расчёт'!Z24)</f>
        <v>227500</v>
      </c>
      <c r="J7" s="18">
        <f>IF(ISBLANK('Расчёт'!AA24),"",'Расчёт'!AA24)</f>
        <v>0</v>
      </c>
      <c r="K7" s="19">
        <f>IF(ISBLANK('Расчёт'!AB24),"",'Расчёт'!AB24)</f>
        <v>0</v>
      </c>
      <c r="L7" s="19">
        <f>IF(ISBLANK('Расчёт'!AC24),"",'Расчёт'!AC24)</f>
        <v>227500</v>
      </c>
      <c r="M7" s="18">
        <f>IF(ISBLANK('Расчёт'!AD24),"",'Расчёт'!AD24)</f>
        <v>0</v>
      </c>
      <c r="N7" s="19">
        <f>IF(ISBLANK('Расчёт'!AE24),"",'Расчёт'!AE24)</f>
        <v>0</v>
      </c>
      <c r="O7" s="19">
        <f>IF(ISBLANK('Расчёт'!AF24),"",'Расчёт'!AF24)</f>
        <v>227500</v>
      </c>
      <c r="P7" s="18">
        <f>IF(ISBLANK('Расчёт'!AG24),"",'Расчёт'!AG24)</f>
        <v>0</v>
      </c>
      <c r="Q7" s="19">
        <f>IF(ISBLANK('Расчёт'!AH24),"",'Расчёт'!AH24)</f>
        <v>0</v>
      </c>
      <c r="R7" s="19">
        <f>IF(ISBLANK('Расчёт'!AI24),"",'Расчёт'!AI24)</f>
        <v>227500</v>
      </c>
      <c r="S7" s="18">
        <f>IF(ISBLANK('Расчёт'!AJ24),"",'Расчёт'!AJ24)</f>
        <v>0</v>
      </c>
      <c r="T7" s="19">
        <f>IF(ISBLANK('Расчёт'!AK24),"",'Расчёт'!AK24)</f>
        <v>0</v>
      </c>
      <c r="U7" s="19">
        <f>IF(ISBLANK('Расчёт'!AL24),"",'Расчёт'!AL24)</f>
        <v>227500</v>
      </c>
      <c r="V7" s="18">
        <f>IF(ISBLANK('Расчёт'!AO24),"",'Расчёт'!AO24)</f>
        <v>4.5</v>
      </c>
      <c r="W7" s="19">
        <f>IF(ISBLANK('Расчёт'!AN24),"",'Расчёт'!AN24)</f>
        <v>157500</v>
      </c>
    </row>
    <row r="8" ht="80" customHeight="1" spans="1:23" x14ac:dyDescent="0.25">
      <c r="A8" s="18">
        <f>IF(ISBLANK('Расчёт'!R25),"",'Расчёт'!R25)</f>
        <v>0.75</v>
      </c>
      <c r="B8" s="19">
        <f>IF(ISBLANK('Расчёт'!S25),"",'Расчёт'!S25)</f>
        <v>33750</v>
      </c>
      <c r="C8" s="19">
        <f>IF(ISBLANK('Расчёт'!T25),"",'Расчёт'!T25)</f>
        <v>123750</v>
      </c>
      <c r="D8" s="18">
        <f>IF(ISBLANK('Расчёт'!U25),"",'Расчёт'!U25)</f>
        <v>0</v>
      </c>
      <c r="E8" s="19">
        <f>IF(ISBLANK('Расчёт'!V25),"",'Расчёт'!V25)</f>
        <v>0</v>
      </c>
      <c r="F8" s="19">
        <f>IF(ISBLANK('Расчёт'!W25),"",'Расчёт'!W25)</f>
        <v>123750</v>
      </c>
      <c r="G8" s="18">
        <f>IF(ISBLANK('Расчёт'!X25),"",'Расчёт'!X25)</f>
        <v>0</v>
      </c>
      <c r="H8" s="19">
        <f>IF(ISBLANK('Расчёт'!Y25),"",'Расчёт'!Y25)</f>
        <v>0</v>
      </c>
      <c r="I8" s="19">
        <f>IF(ISBLANK('Расчёт'!Z25),"",'Расчёт'!Z25)</f>
        <v>123750</v>
      </c>
      <c r="J8" s="18">
        <f>IF(ISBLANK('Расчёт'!AA25),"",'Расчёт'!AA25)</f>
        <v>0</v>
      </c>
      <c r="K8" s="19">
        <f>IF(ISBLANK('Расчёт'!AB25),"",'Расчёт'!AB25)</f>
        <v>0</v>
      </c>
      <c r="L8" s="19">
        <f>IF(ISBLANK('Расчёт'!AC25),"",'Расчёт'!AC25)</f>
        <v>123750</v>
      </c>
      <c r="M8" s="18">
        <f>IF(ISBLANK('Расчёт'!AD25),"",'Расчёт'!AD25)</f>
        <v>0</v>
      </c>
      <c r="N8" s="19">
        <f>IF(ISBLANK('Расчёт'!AE25),"",'Расчёт'!AE25)</f>
        <v>0</v>
      </c>
      <c r="O8" s="19">
        <f>IF(ISBLANK('Расчёт'!AF25),"",'Расчёт'!AF25)</f>
        <v>123750</v>
      </c>
      <c r="P8" s="18">
        <f>IF(ISBLANK('Расчёт'!AG25),"",'Расчёт'!AG25)</f>
        <v>0</v>
      </c>
      <c r="Q8" s="19">
        <f>IF(ISBLANK('Расчёт'!AH25),"",'Расчёт'!AH25)</f>
        <v>0</v>
      </c>
      <c r="R8" s="19">
        <f>IF(ISBLANK('Расчёт'!AI25),"",'Расчёт'!AI25)</f>
        <v>123750</v>
      </c>
      <c r="S8" s="18">
        <f>IF(ISBLANK('Расчёт'!AJ25),"",'Расчёт'!AJ25)</f>
        <v>0</v>
      </c>
      <c r="T8" s="19">
        <f>IF(ISBLANK('Расчёт'!AK25),"",'Расчёт'!AK25)</f>
        <v>0</v>
      </c>
      <c r="U8" s="19">
        <f>IF(ISBLANK('Расчёт'!AL25),"",'Расчёт'!AL25)</f>
        <v>123750</v>
      </c>
      <c r="V8" s="18">
        <f>IF(ISBLANK('Расчёт'!AO25),"",'Расчёт'!AO25)</f>
        <v>1.75</v>
      </c>
      <c r="W8" s="19">
        <f>IF(ISBLANK('Расчёт'!AN25),"",'Расчёт'!AN25)</f>
        <v>78750</v>
      </c>
    </row>
    <row r="9" ht="40" customHeight="1" spans="1:23" x14ac:dyDescent="0.25">
      <c r="A9" s="18" t="str">
        <f>IF(ISBLANK('Расчёт'!R26),"",'Расчёт'!R26)</f>
        <v/>
      </c>
      <c r="B9" s="19" t="str">
        <f>IF(ISBLANK('Расчёт'!S26),"",'Расчёт'!S26)</f>
        <v/>
      </c>
      <c r="C9" s="19" t="str">
        <f>IF(ISBLANK('Расчёт'!T26),"",'Расчёт'!T26)</f>
        <v/>
      </c>
      <c r="D9" s="18" t="str">
        <f>IF(ISBLANK('Расчёт'!U26),"",'Расчёт'!U26)</f>
        <v/>
      </c>
      <c r="E9" s="19" t="str">
        <f>IF(ISBLANK('Расчёт'!V26),"",'Расчёт'!V26)</f>
        <v/>
      </c>
      <c r="F9" s="19" t="str">
        <f>IF(ISBLANK('Расчёт'!W26),"",'Расчёт'!W26)</f>
        <v/>
      </c>
      <c r="G9" s="18" t="str">
        <f>IF(ISBLANK('Расчёт'!X26),"",'Расчёт'!X26)</f>
        <v/>
      </c>
      <c r="H9" s="19" t="str">
        <f>IF(ISBLANK('Расчёт'!Y26),"",'Расчёт'!Y26)</f>
        <v/>
      </c>
      <c r="I9" s="19" t="str">
        <f>IF(ISBLANK('Расчёт'!Z26),"",'Расчёт'!Z26)</f>
        <v/>
      </c>
      <c r="J9" s="18" t="str">
        <f>IF(ISBLANK('Расчёт'!AA26),"",'Расчёт'!AA26)</f>
        <v/>
      </c>
      <c r="K9" s="19" t="str">
        <f>IF(ISBLANK('Расчёт'!AB26),"",'Расчёт'!AB26)</f>
        <v/>
      </c>
      <c r="L9" s="19" t="str">
        <f>IF(ISBLANK('Расчёт'!AC26),"",'Расчёт'!AC26)</f>
        <v/>
      </c>
      <c r="M9" s="18" t="str">
        <f>IF(ISBLANK('Расчёт'!AD26),"",'Расчёт'!AD26)</f>
        <v/>
      </c>
      <c r="N9" s="19" t="str">
        <f>IF(ISBLANK('Расчёт'!AE26),"",'Расчёт'!AE26)</f>
        <v/>
      </c>
      <c r="O9" s="19" t="str">
        <f>IF(ISBLANK('Расчёт'!AF26),"",'Расчёт'!AF26)</f>
        <v/>
      </c>
      <c r="P9" s="18" t="str">
        <f>IF(ISBLANK('Расчёт'!AG26),"",'Расчёт'!AG26)</f>
        <v/>
      </c>
      <c r="Q9" s="19" t="str">
        <f>IF(ISBLANK('Расчёт'!AH26),"",'Расчёт'!AH26)</f>
        <v/>
      </c>
      <c r="R9" s="19" t="str">
        <f>IF(ISBLANK('Расчёт'!AI26),"",'Расчёт'!AI26)</f>
        <v/>
      </c>
      <c r="S9" s="18" t="str">
        <f>IF(ISBLANK('Расчёт'!AJ26),"",'Расчёт'!AJ26)</f>
        <v/>
      </c>
      <c r="T9" s="19" t="str">
        <f>IF(ISBLANK('Расчёт'!AK26),"",'Расчёт'!AK26)</f>
        <v/>
      </c>
      <c r="U9" s="19" t="str">
        <f>IF(ISBLANK('Расчёт'!AL26),"",'Расчёт'!AL26)</f>
        <v/>
      </c>
      <c r="V9" s="18" t="str">
        <f>IF(ISBLANK('Расчёт'!AO26),"",'Расчёт'!AO26)</f>
        <v/>
      </c>
      <c r="W9" s="19" t="str">
        <f>IF(ISBLANK('Расчёт'!AN26),"",'Расчёт'!AN26)</f>
        <v/>
      </c>
    </row>
    <row r="10" ht="40" customHeight="1" spans="1:23" x14ac:dyDescent="0.25">
      <c r="A10" s="18" t="str">
        <f>IF(ISBLANK('Расчёт'!R27),"",'Расчёт'!R27)</f>
        <v/>
      </c>
      <c r="B10" s="19" t="str">
        <f>IF(ISBLANK('Расчёт'!S27),"",'Расчёт'!S27)</f>
        <v/>
      </c>
      <c r="C10" s="19" t="str">
        <f>IF(ISBLANK('Расчёт'!T27),"",'Расчёт'!T27)</f>
        <v/>
      </c>
      <c r="D10" s="18" t="str">
        <f>IF(ISBLANK('Расчёт'!U27),"",'Расчёт'!U27)</f>
        <v/>
      </c>
      <c r="E10" s="19" t="str">
        <f>IF(ISBLANK('Расчёт'!V27),"",'Расчёт'!V27)</f>
        <v/>
      </c>
      <c r="F10" s="19" t="str">
        <f>IF(ISBLANK('Расчёт'!W27),"",'Расчёт'!W27)</f>
        <v/>
      </c>
      <c r="G10" s="18" t="str">
        <f>IF(ISBLANK('Расчёт'!X27),"",'Расчёт'!X27)</f>
        <v/>
      </c>
      <c r="H10" s="19" t="str">
        <f>IF(ISBLANK('Расчёт'!Y27),"",'Расчёт'!Y27)</f>
        <v/>
      </c>
      <c r="I10" s="19" t="str">
        <f>IF(ISBLANK('Расчёт'!Z27),"",'Расчёт'!Z27)</f>
        <v/>
      </c>
      <c r="J10" s="18" t="str">
        <f>IF(ISBLANK('Расчёт'!AA27),"",'Расчёт'!AA27)</f>
        <v/>
      </c>
      <c r="K10" s="19" t="str">
        <f>IF(ISBLANK('Расчёт'!AB27),"",'Расчёт'!AB27)</f>
        <v/>
      </c>
      <c r="L10" s="19" t="str">
        <f>IF(ISBLANK('Расчёт'!AC27),"",'Расчёт'!AC27)</f>
        <v/>
      </c>
      <c r="M10" s="18" t="str">
        <f>IF(ISBLANK('Расчёт'!AD27),"",'Расчёт'!AD27)</f>
        <v/>
      </c>
      <c r="N10" s="19" t="str">
        <f>IF(ISBLANK('Расчёт'!AE27),"",'Расчёт'!AE27)</f>
        <v/>
      </c>
      <c r="O10" s="19" t="str">
        <f>IF(ISBLANK('Расчёт'!AF27),"",'Расчёт'!AF27)</f>
        <v/>
      </c>
      <c r="P10" s="18" t="str">
        <f>IF(ISBLANK('Расчёт'!AG27),"",'Расчёт'!AG27)</f>
        <v/>
      </c>
      <c r="Q10" s="19" t="str">
        <f>IF(ISBLANK('Расчёт'!AH27),"",'Расчёт'!AH27)</f>
        <v/>
      </c>
      <c r="R10" s="19" t="str">
        <f>IF(ISBLANK('Расчёт'!AI27),"",'Расчёт'!AI27)</f>
        <v/>
      </c>
      <c r="S10" s="18" t="str">
        <f>IF(ISBLANK('Расчёт'!AJ27),"",'Расчёт'!AJ27)</f>
        <v/>
      </c>
      <c r="T10" s="19" t="str">
        <f>IF(ISBLANK('Расчёт'!AK27),"",'Расчёт'!AK27)</f>
        <v/>
      </c>
      <c r="U10" s="19" t="str">
        <f>IF(ISBLANK('Расчёт'!AL27),"",'Расчёт'!AL27)</f>
        <v/>
      </c>
      <c r="V10" s="18" t="str">
        <f>IF(ISBLANK('Расчёт'!AO27),"",'Расчёт'!AO27)</f>
        <v/>
      </c>
      <c r="W10" s="19" t="str">
        <f>IF(ISBLANK('Расчёт'!AN27),"",'Расчёт'!AN27)</f>
        <v/>
      </c>
    </row>
    <row r="11" ht="40" customHeight="1" spans="1:23" x14ac:dyDescent="0.25">
      <c r="A11" s="18" t="str">
        <f>IF(ISBLANK('Расчёт'!R28),"",'Расчёт'!R28)</f>
        <v/>
      </c>
      <c r="B11" s="19" t="str">
        <f>IF(ISBLANK('Расчёт'!S28),"",'Расчёт'!S28)</f>
        <v/>
      </c>
      <c r="C11" s="19" t="str">
        <f>IF(ISBLANK('Расчёт'!T28),"",'Расчёт'!T28)</f>
        <v/>
      </c>
      <c r="D11" s="18" t="str">
        <f>IF(ISBLANK('Расчёт'!U28),"",'Расчёт'!U28)</f>
        <v/>
      </c>
      <c r="E11" s="19" t="str">
        <f>IF(ISBLANK('Расчёт'!V28),"",'Расчёт'!V28)</f>
        <v/>
      </c>
      <c r="F11" s="19" t="str">
        <f>IF(ISBLANK('Расчёт'!W28),"",'Расчёт'!W28)</f>
        <v/>
      </c>
      <c r="G11" s="18" t="str">
        <f>IF(ISBLANK('Расчёт'!X28),"",'Расчёт'!X28)</f>
        <v/>
      </c>
      <c r="H11" s="19" t="str">
        <f>IF(ISBLANK('Расчёт'!Y28),"",'Расчёт'!Y28)</f>
        <v/>
      </c>
      <c r="I11" s="19" t="str">
        <f>IF(ISBLANK('Расчёт'!Z28),"",'Расчёт'!Z28)</f>
        <v/>
      </c>
      <c r="J11" s="18" t="str">
        <f>IF(ISBLANK('Расчёт'!AA28),"",'Расчёт'!AA28)</f>
        <v/>
      </c>
      <c r="K11" s="19" t="str">
        <f>IF(ISBLANK('Расчёт'!AB28),"",'Расчёт'!AB28)</f>
        <v/>
      </c>
      <c r="L11" s="19" t="str">
        <f>IF(ISBLANK('Расчёт'!AC28),"",'Расчёт'!AC28)</f>
        <v/>
      </c>
      <c r="M11" s="18" t="str">
        <f>IF(ISBLANK('Расчёт'!AD28),"",'Расчёт'!AD28)</f>
        <v/>
      </c>
      <c r="N11" s="19" t="str">
        <f>IF(ISBLANK('Расчёт'!AE28),"",'Расчёт'!AE28)</f>
        <v/>
      </c>
      <c r="O11" s="19" t="str">
        <f>IF(ISBLANK('Расчёт'!AF28),"",'Расчёт'!AF28)</f>
        <v/>
      </c>
      <c r="P11" s="18" t="str">
        <f>IF(ISBLANK('Расчёт'!AG28),"",'Расчёт'!AG28)</f>
        <v/>
      </c>
      <c r="Q11" s="19" t="str">
        <f>IF(ISBLANK('Расчёт'!AH28),"",'Расчёт'!AH28)</f>
        <v/>
      </c>
      <c r="R11" s="19" t="str">
        <f>IF(ISBLANK('Расчёт'!AI28),"",'Расчёт'!AI28)</f>
        <v/>
      </c>
      <c r="S11" s="18" t="str">
        <f>IF(ISBLANK('Расчёт'!AJ28),"",'Расчёт'!AJ28)</f>
        <v/>
      </c>
      <c r="T11" s="19" t="str">
        <f>IF(ISBLANK('Расчёт'!AK28),"",'Расчёт'!AK28)</f>
        <v/>
      </c>
      <c r="U11" s="19" t="str">
        <f>IF(ISBLANK('Расчёт'!AL28),"",'Расчёт'!AL28)</f>
        <v/>
      </c>
      <c r="V11" s="18" t="str">
        <f>IF(ISBLANK('Расчёт'!AO28),"",'Расчёт'!AO28)</f>
        <v/>
      </c>
      <c r="W11" s="19" t="str">
        <f>IF(ISBLANK('Расчёт'!AN28),"",'Расчёт'!AN28)</f>
        <v/>
      </c>
    </row>
    <row r="12" ht="40" customHeight="1" spans="1:23" x14ac:dyDescent="0.25">
      <c r="A12" s="18" t="str">
        <f>IF(ISBLANK('Расчёт'!R29),"",'Расчёт'!R29)</f>
        <v/>
      </c>
      <c r="B12" s="19" t="str">
        <f>IF(ISBLANK('Расчёт'!S29),"",'Расчёт'!S29)</f>
        <v/>
      </c>
      <c r="C12" s="19" t="str">
        <f>IF(ISBLANK('Расчёт'!T29),"",'Расчёт'!T29)</f>
        <v/>
      </c>
      <c r="D12" s="18" t="str">
        <f>IF(ISBLANK('Расчёт'!U29),"",'Расчёт'!U29)</f>
        <v/>
      </c>
      <c r="E12" s="19" t="str">
        <f>IF(ISBLANK('Расчёт'!V29),"",'Расчёт'!V29)</f>
        <v/>
      </c>
      <c r="F12" s="19" t="str">
        <f>IF(ISBLANK('Расчёт'!W29),"",'Расчёт'!W29)</f>
        <v/>
      </c>
      <c r="G12" s="18" t="str">
        <f>IF(ISBLANK('Расчёт'!X29),"",'Расчёт'!X29)</f>
        <v/>
      </c>
      <c r="H12" s="19" t="str">
        <f>IF(ISBLANK('Расчёт'!Y29),"",'Расчёт'!Y29)</f>
        <v/>
      </c>
      <c r="I12" s="19" t="str">
        <f>IF(ISBLANK('Расчёт'!Z29),"",'Расчёт'!Z29)</f>
        <v/>
      </c>
      <c r="J12" s="18" t="str">
        <f>IF(ISBLANK('Расчёт'!AA29),"",'Расчёт'!AA29)</f>
        <v/>
      </c>
      <c r="K12" s="19" t="str">
        <f>IF(ISBLANK('Расчёт'!AB29),"",'Расчёт'!AB29)</f>
        <v/>
      </c>
      <c r="L12" s="19" t="str">
        <f>IF(ISBLANK('Расчёт'!AC29),"",'Расчёт'!AC29)</f>
        <v/>
      </c>
      <c r="M12" s="18" t="str">
        <f>IF(ISBLANK('Расчёт'!AD29),"",'Расчёт'!AD29)</f>
        <v/>
      </c>
      <c r="N12" s="19" t="str">
        <f>IF(ISBLANK('Расчёт'!AE29),"",'Расчёт'!AE29)</f>
        <v/>
      </c>
      <c r="O12" s="19" t="str">
        <f>IF(ISBLANK('Расчёт'!AF29),"",'Расчёт'!AF29)</f>
        <v/>
      </c>
      <c r="P12" s="18" t="str">
        <f>IF(ISBLANK('Расчёт'!AG29),"",'Расчёт'!AG29)</f>
        <v/>
      </c>
      <c r="Q12" s="19" t="str">
        <f>IF(ISBLANK('Расчёт'!AH29),"",'Расчёт'!AH29)</f>
        <v/>
      </c>
      <c r="R12" s="19" t="str">
        <f>IF(ISBLANK('Расчёт'!AI29),"",'Расчёт'!AI29)</f>
        <v/>
      </c>
      <c r="S12" s="18" t="str">
        <f>IF(ISBLANK('Расчёт'!AJ29),"",'Расчёт'!AJ29)</f>
        <v/>
      </c>
      <c r="T12" s="19" t="str">
        <f>IF(ISBLANK('Расчёт'!AK29),"",'Расчёт'!AK29)</f>
        <v/>
      </c>
      <c r="U12" s="19" t="str">
        <f>IF(ISBLANK('Расчёт'!AL29),"",'Расчёт'!AL29)</f>
        <v/>
      </c>
      <c r="V12" s="18" t="str">
        <f>IF(ISBLANK('Расчёт'!AO29),"",'Расчёт'!AO29)</f>
        <v/>
      </c>
      <c r="W12" s="19" t="str">
        <f>IF(ISBLANK('Расчёт'!AN29),"",'Расчёт'!AN29)</f>
        <v/>
      </c>
    </row>
    <row r="13" ht="40" customHeight="1" spans="1:23" x14ac:dyDescent="0.25">
      <c r="A13" s="18" t="str">
        <f>IF(ISBLANK('Расчёт'!R30),"",'Расчёт'!R30)</f>
        <v/>
      </c>
      <c r="B13" s="19" t="str">
        <f>IF(ISBLANK('Расчёт'!S30),"",'Расчёт'!S30)</f>
        <v/>
      </c>
      <c r="C13" s="19" t="str">
        <f>IF(ISBLANK('Расчёт'!T30),"",'Расчёт'!T30)</f>
        <v/>
      </c>
      <c r="D13" s="18" t="str">
        <f>IF(ISBLANK('Расчёт'!U30),"",'Расчёт'!U30)</f>
        <v/>
      </c>
      <c r="E13" s="19" t="str">
        <f>IF(ISBLANK('Расчёт'!V30),"",'Расчёт'!V30)</f>
        <v/>
      </c>
      <c r="F13" s="19" t="str">
        <f>IF(ISBLANK('Расчёт'!W30),"",'Расчёт'!W30)</f>
        <v/>
      </c>
      <c r="G13" s="18" t="str">
        <f>IF(ISBLANK('Расчёт'!X30),"",'Расчёт'!X30)</f>
        <v/>
      </c>
      <c r="H13" s="19" t="str">
        <f>IF(ISBLANK('Расчёт'!Y30),"",'Расчёт'!Y30)</f>
        <v/>
      </c>
      <c r="I13" s="19" t="str">
        <f>IF(ISBLANK('Расчёт'!Z30),"",'Расчёт'!Z30)</f>
        <v/>
      </c>
      <c r="J13" s="18" t="str">
        <f>IF(ISBLANK('Расчёт'!AA30),"",'Расчёт'!AA30)</f>
        <v/>
      </c>
      <c r="K13" s="19" t="str">
        <f>IF(ISBLANK('Расчёт'!AB30),"",'Расчёт'!AB30)</f>
        <v/>
      </c>
      <c r="L13" s="19" t="str">
        <f>IF(ISBLANK('Расчёт'!AC30),"",'Расчёт'!AC30)</f>
        <v/>
      </c>
      <c r="M13" s="18" t="str">
        <f>IF(ISBLANK('Расчёт'!AD30),"",'Расчёт'!AD30)</f>
        <v/>
      </c>
      <c r="N13" s="19" t="str">
        <f>IF(ISBLANK('Расчёт'!AE30),"",'Расчёт'!AE30)</f>
        <v/>
      </c>
      <c r="O13" s="19" t="str">
        <f>IF(ISBLANK('Расчёт'!AF30),"",'Расчёт'!AF30)</f>
        <v/>
      </c>
      <c r="P13" s="18" t="str">
        <f>IF(ISBLANK('Расчёт'!AG30),"",'Расчёт'!AG30)</f>
        <v/>
      </c>
      <c r="Q13" s="19" t="str">
        <f>IF(ISBLANK('Расчёт'!AH30),"",'Расчёт'!AH30)</f>
        <v/>
      </c>
      <c r="R13" s="19" t="str">
        <f>IF(ISBLANK('Расчёт'!AI30),"",'Расчёт'!AI30)</f>
        <v/>
      </c>
      <c r="S13" s="18" t="str">
        <f>IF(ISBLANK('Расчёт'!AJ30),"",'Расчёт'!AJ30)</f>
        <v/>
      </c>
      <c r="T13" s="19" t="str">
        <f>IF(ISBLANK('Расчёт'!AK30),"",'Расчёт'!AK30)</f>
        <v/>
      </c>
      <c r="U13" s="19" t="str">
        <f>IF(ISBLANK('Расчёт'!AL30),"",'Расчёт'!AL30)</f>
        <v/>
      </c>
      <c r="V13" s="18" t="str">
        <f>IF(ISBLANK('Расчёт'!AO30),"",'Расчёт'!AO30)</f>
        <v/>
      </c>
      <c r="W13" s="19" t="str">
        <f>IF(ISBLANK('Расчёт'!AN30),"",'Расчёт'!AN30)</f>
        <v/>
      </c>
    </row>
    <row r="14" ht="40" customHeight="1" spans="1:23" x14ac:dyDescent="0.25">
      <c r="A14" s="18" t="str">
        <f>IF(ISBLANK('Расчёт'!R31),"",'Расчёт'!R31)</f>
        <v/>
      </c>
      <c r="B14" s="19" t="str">
        <f>IF(ISBLANK('Расчёт'!S31),"",'Расчёт'!S31)</f>
        <v/>
      </c>
      <c r="C14" s="19" t="str">
        <f>IF(ISBLANK('Расчёт'!T31),"",'Расчёт'!T31)</f>
        <v/>
      </c>
      <c r="D14" s="18" t="str">
        <f>IF(ISBLANK('Расчёт'!U31),"",'Расчёт'!U31)</f>
        <v/>
      </c>
      <c r="E14" s="19" t="str">
        <f>IF(ISBLANK('Расчёт'!V31),"",'Расчёт'!V31)</f>
        <v/>
      </c>
      <c r="F14" s="19" t="str">
        <f>IF(ISBLANK('Расчёт'!W31),"",'Расчёт'!W31)</f>
        <v/>
      </c>
      <c r="G14" s="18" t="str">
        <f>IF(ISBLANK('Расчёт'!X31),"",'Расчёт'!X31)</f>
        <v/>
      </c>
      <c r="H14" s="19" t="str">
        <f>IF(ISBLANK('Расчёт'!Y31),"",'Расчёт'!Y31)</f>
        <v/>
      </c>
      <c r="I14" s="19" t="str">
        <f>IF(ISBLANK('Расчёт'!Z31),"",'Расчёт'!Z31)</f>
        <v/>
      </c>
      <c r="J14" s="18" t="str">
        <f>IF(ISBLANK('Расчёт'!AA31),"",'Расчёт'!AA31)</f>
        <v/>
      </c>
      <c r="K14" s="19" t="str">
        <f>IF(ISBLANK('Расчёт'!AB31),"",'Расчёт'!AB31)</f>
        <v/>
      </c>
      <c r="L14" s="19" t="str">
        <f>IF(ISBLANK('Расчёт'!AC31),"",'Расчёт'!AC31)</f>
        <v/>
      </c>
      <c r="M14" s="18" t="str">
        <f>IF(ISBLANK('Расчёт'!AD31),"",'Расчёт'!AD31)</f>
        <v/>
      </c>
      <c r="N14" s="19" t="str">
        <f>IF(ISBLANK('Расчёт'!AE31),"",'Расчёт'!AE31)</f>
        <v/>
      </c>
      <c r="O14" s="19" t="str">
        <f>IF(ISBLANK('Расчёт'!AF31),"",'Расчёт'!AF31)</f>
        <v/>
      </c>
      <c r="P14" s="18" t="str">
        <f>IF(ISBLANK('Расчёт'!AG31),"",'Расчёт'!AG31)</f>
        <v/>
      </c>
      <c r="Q14" s="19" t="str">
        <f>IF(ISBLANK('Расчёт'!AH31),"",'Расчёт'!AH31)</f>
        <v/>
      </c>
      <c r="R14" s="19" t="str">
        <f>IF(ISBLANK('Расчёт'!AI31),"",'Расчёт'!AI31)</f>
        <v/>
      </c>
      <c r="S14" s="18" t="str">
        <f>IF(ISBLANK('Расчёт'!AJ31),"",'Расчёт'!AJ31)</f>
        <v/>
      </c>
      <c r="T14" s="19" t="str">
        <f>IF(ISBLANK('Расчёт'!AK31),"",'Расчёт'!AK31)</f>
        <v/>
      </c>
      <c r="U14" s="19" t="str">
        <f>IF(ISBLANK('Расчёт'!AL31),"",'Расчёт'!AL31)</f>
        <v/>
      </c>
      <c r="V14" s="18" t="str">
        <f>IF(ISBLANK('Расчёт'!AO31),"",'Расчёт'!AO31)</f>
        <v/>
      </c>
      <c r="W14" s="19" t="str">
        <f>IF(ISBLANK('Расчёт'!AN31),"",'Расчёт'!AN31)</f>
        <v/>
      </c>
    </row>
    <row r="15" ht="40" customHeight="1" spans="1:23" x14ac:dyDescent="0.25">
      <c r="A15" s="18" t="str">
        <f>IF(ISBLANK('Расчёт'!R32),"",'Расчёт'!R32)</f>
        <v/>
      </c>
      <c r="B15" s="19" t="str">
        <f>IF(ISBLANK('Расчёт'!S32),"",'Расчёт'!S32)</f>
        <v/>
      </c>
      <c r="C15" s="19" t="str">
        <f>IF(ISBLANK('Расчёт'!T32),"",'Расчёт'!T32)</f>
        <v/>
      </c>
      <c r="D15" s="18" t="str">
        <f>IF(ISBLANK('Расчёт'!U32),"",'Расчёт'!U32)</f>
        <v/>
      </c>
      <c r="E15" s="19" t="str">
        <f>IF(ISBLANK('Расчёт'!V32),"",'Расчёт'!V32)</f>
        <v/>
      </c>
      <c r="F15" s="19" t="str">
        <f>IF(ISBLANK('Расчёт'!W32),"",'Расчёт'!W32)</f>
        <v/>
      </c>
      <c r="G15" s="18" t="str">
        <f>IF(ISBLANK('Расчёт'!X32),"",'Расчёт'!X32)</f>
        <v/>
      </c>
      <c r="H15" s="19" t="str">
        <f>IF(ISBLANK('Расчёт'!Y32),"",'Расчёт'!Y32)</f>
        <v/>
      </c>
      <c r="I15" s="19" t="str">
        <f>IF(ISBLANK('Расчёт'!Z32),"",'Расчёт'!Z32)</f>
        <v/>
      </c>
      <c r="J15" s="18" t="str">
        <f>IF(ISBLANK('Расчёт'!AA32),"",'Расчёт'!AA32)</f>
        <v/>
      </c>
      <c r="K15" s="19" t="str">
        <f>IF(ISBLANK('Расчёт'!AB32),"",'Расчёт'!AB32)</f>
        <v/>
      </c>
      <c r="L15" s="19" t="str">
        <f>IF(ISBLANK('Расчёт'!AC32),"",'Расчёт'!AC32)</f>
        <v/>
      </c>
      <c r="M15" s="18" t="str">
        <f>IF(ISBLANK('Расчёт'!AD32),"",'Расчёт'!AD32)</f>
        <v/>
      </c>
      <c r="N15" s="19" t="str">
        <f>IF(ISBLANK('Расчёт'!AE32),"",'Расчёт'!AE32)</f>
        <v/>
      </c>
      <c r="O15" s="19" t="str">
        <f>IF(ISBLANK('Расчёт'!AF32),"",'Расчёт'!AF32)</f>
        <v/>
      </c>
      <c r="P15" s="18" t="str">
        <f>IF(ISBLANK('Расчёт'!AG32),"",'Расчёт'!AG32)</f>
        <v/>
      </c>
      <c r="Q15" s="19" t="str">
        <f>IF(ISBLANK('Расчёт'!AH32),"",'Расчёт'!AH32)</f>
        <v/>
      </c>
      <c r="R15" s="19" t="str">
        <f>IF(ISBLANK('Расчёт'!AI32),"",'Расчёт'!AI32)</f>
        <v/>
      </c>
      <c r="S15" s="18" t="str">
        <f>IF(ISBLANK('Расчёт'!AJ32),"",'Расчёт'!AJ32)</f>
        <v/>
      </c>
      <c r="T15" s="19" t="str">
        <f>IF(ISBLANK('Расчёт'!AK32),"",'Расчёт'!AK32)</f>
        <v/>
      </c>
      <c r="U15" s="19" t="str">
        <f>IF(ISBLANK('Расчёт'!AL32),"",'Расчёт'!AL32)</f>
        <v/>
      </c>
      <c r="V15" s="18" t="str">
        <f>IF(ISBLANK('Расчёт'!AO32),"",'Расчёт'!AO32)</f>
        <v/>
      </c>
      <c r="W15" s="19" t="str">
        <f>IF(ISBLANK('Расчёт'!AN32),"",'Расчёт'!AN32)</f>
        <v/>
      </c>
    </row>
    <row r="16" ht="40" customHeight="1" spans="1:23" x14ac:dyDescent="0.25">
      <c r="A16" s="18" t="str">
        <f>IF(ISBLANK('Расчёт'!R33),"",'Расчёт'!R33)</f>
        <v/>
      </c>
      <c r="B16" s="19" t="str">
        <f>IF(ISBLANK('Расчёт'!S33),"",'Расчёт'!S33)</f>
        <v/>
      </c>
      <c r="C16" s="19" t="str">
        <f>IF(ISBLANK('Расчёт'!T33),"",'Расчёт'!T33)</f>
        <v/>
      </c>
      <c r="D16" s="18" t="str">
        <f>IF(ISBLANK('Расчёт'!U33),"",'Расчёт'!U33)</f>
        <v/>
      </c>
      <c r="E16" s="19" t="str">
        <f>IF(ISBLANK('Расчёт'!V33),"",'Расчёт'!V33)</f>
        <v/>
      </c>
      <c r="F16" s="19" t="str">
        <f>IF(ISBLANK('Расчёт'!W33),"",'Расчёт'!W33)</f>
        <v/>
      </c>
      <c r="G16" s="18" t="str">
        <f>IF(ISBLANK('Расчёт'!X33),"",'Расчёт'!X33)</f>
        <v/>
      </c>
      <c r="H16" s="19" t="str">
        <f>IF(ISBLANK('Расчёт'!Y33),"",'Расчёт'!Y33)</f>
        <v/>
      </c>
      <c r="I16" s="19" t="str">
        <f>IF(ISBLANK('Расчёт'!Z33),"",'Расчёт'!Z33)</f>
        <v/>
      </c>
      <c r="J16" s="18" t="str">
        <f>IF(ISBLANK('Расчёт'!AA33),"",'Расчёт'!AA33)</f>
        <v/>
      </c>
      <c r="K16" s="19" t="str">
        <f>IF(ISBLANK('Расчёт'!AB33),"",'Расчёт'!AB33)</f>
        <v/>
      </c>
      <c r="L16" s="19" t="str">
        <f>IF(ISBLANK('Расчёт'!AC33),"",'Расчёт'!AC33)</f>
        <v/>
      </c>
      <c r="M16" s="18" t="str">
        <f>IF(ISBLANK('Расчёт'!AD33),"",'Расчёт'!AD33)</f>
        <v/>
      </c>
      <c r="N16" s="19" t="str">
        <f>IF(ISBLANK('Расчёт'!AE33),"",'Расчёт'!AE33)</f>
        <v/>
      </c>
      <c r="O16" s="19" t="str">
        <f>IF(ISBLANK('Расчёт'!AF33),"",'Расчёт'!AF33)</f>
        <v/>
      </c>
      <c r="P16" s="18" t="str">
        <f>IF(ISBLANK('Расчёт'!AG33),"",'Расчёт'!AG33)</f>
        <v/>
      </c>
      <c r="Q16" s="19" t="str">
        <f>IF(ISBLANK('Расчёт'!AH33),"",'Расчёт'!AH33)</f>
        <v/>
      </c>
      <c r="R16" s="19" t="str">
        <f>IF(ISBLANK('Расчёт'!AI33),"",'Расчёт'!AI33)</f>
        <v/>
      </c>
      <c r="S16" s="18" t="str">
        <f>IF(ISBLANK('Расчёт'!AJ33),"",'Расчёт'!AJ33)</f>
        <v/>
      </c>
      <c r="T16" s="19" t="str">
        <f>IF(ISBLANK('Расчёт'!AK33),"",'Расчёт'!AK33)</f>
        <v/>
      </c>
      <c r="U16" s="19" t="str">
        <f>IF(ISBLANK('Расчёт'!AL33),"",'Расчёт'!AL33)</f>
        <v/>
      </c>
      <c r="V16" s="18" t="str">
        <f>IF(ISBLANK('Расчёт'!AO33),"",'Расчёт'!AO33)</f>
        <v/>
      </c>
      <c r="W16" s="19" t="str">
        <f>IF(ISBLANK('Расчёт'!AN33),"",'Расчёт'!AN33)</f>
        <v/>
      </c>
    </row>
    <row r="17" ht="30" customHeight="1" spans="1:23" x14ac:dyDescent="0.25">
      <c r="A17" s="21"/>
      <c r="B17" s="19">
        <f>IF(COUNT(B7:B16)=0,"",SUM(B7:B16))</f>
        <v>103750</v>
      </c>
      <c r="C17" s="19">
        <f>IF(COUNT(C7:C16)=0,"",SUM(C7:C16))</f>
        <v>351250</v>
      </c>
      <c r="D17" s="21"/>
      <c r="E17" s="19">
        <f>IF(COUNT(E7:E16)=0,"",SUM(E7:E16))</f>
        <v>0</v>
      </c>
      <c r="F17" s="19">
        <f>IF(COUNT(F7:F16)=0,"",SUM(F7:F16))</f>
        <v>351250</v>
      </c>
      <c r="G17" s="21"/>
      <c r="H17" s="19">
        <f>IF(COUNT(H7:H16)=0,"",SUM(H7:H16))</f>
        <v>0</v>
      </c>
      <c r="I17" s="19">
        <f>IF(COUNT(I7:I16)=0,"",SUM(I7:I16))</f>
        <v>351250</v>
      </c>
      <c r="J17" s="21"/>
      <c r="K17" s="19">
        <f>IF(COUNT(K7:K16)=0,"",SUM(K7:K16))</f>
        <v>0</v>
      </c>
      <c r="L17" s="19">
        <f>IF(COUNT(L7:L16)=0,"",SUM(L7:L16))</f>
        <v>351250</v>
      </c>
      <c r="M17" s="21"/>
      <c r="N17" s="19">
        <f>IF(COUNT(N7:N16)=0,"",SUM(N7:N16))</f>
        <v>0</v>
      </c>
      <c r="O17" s="19">
        <f>IF(COUNT(O7:O16)=0,"",SUM(O7:O16))</f>
        <v>351250</v>
      </c>
      <c r="P17" s="21"/>
      <c r="Q17" s="19">
        <f>IF(COUNT(Q7:Q16)=0,"",SUM(Q7:Q16))</f>
        <v>0</v>
      </c>
      <c r="R17" s="19">
        <f>IF(COUNT(R7:R16)=0,"",SUM(R7:R16))</f>
        <v>351250</v>
      </c>
      <c r="S17" s="21"/>
      <c r="T17" s="19">
        <f>IF(COUNT(T7:T16)=0,"",SUM(T7:T16))</f>
        <v>0</v>
      </c>
      <c r="U17" s="19">
        <f>IF(COUNT(U7:U16)=0,"",SUM(U7:U16))</f>
        <v>351250</v>
      </c>
      <c r="V17" s="21"/>
      <c r="W17" s="19">
        <f>IF(COUNT(W7:W16)=0,"",SUM(W7:W16))</f>
        <v>236250</v>
      </c>
    </row>
    <row r="18" ht="30" customHeight="1" spans="1:23" x14ac:dyDescent="0.25">
      <c r="A18" s="21"/>
      <c r="B18" s="19">
        <f>IF(ISBLANK('Расчёт'!S35),"",'Расчёт'!S35)</f>
        <v>0</v>
      </c>
      <c r="C18" s="19">
        <f>IF(ISBLANK('Расчёт'!T35),"",'Расчёт'!T35)</f>
        <v>0</v>
      </c>
      <c r="D18" s="21"/>
      <c r="E18" s="19">
        <f>IF(ISBLANK('Расчёт'!V35),"",'Расчёт'!V35)</f>
        <v>0</v>
      </c>
      <c r="F18" s="19">
        <f>IF(ISBLANK('Расчёт'!W35),"",'Расчёт'!W35)</f>
        <v>0</v>
      </c>
      <c r="G18" s="21"/>
      <c r="H18" s="19">
        <f>IF(ISBLANK('Расчёт'!Y35),"",'Расчёт'!Y35)</f>
        <v>0</v>
      </c>
      <c r="I18" s="19">
        <f>IF(ISBLANK('Расчёт'!Z35),"",'Расчёт'!Z35)</f>
        <v>0</v>
      </c>
      <c r="J18" s="21"/>
      <c r="K18" s="19">
        <f>IF(ISBLANK('Расчёт'!AB35),"",'Расчёт'!AB35)</f>
        <v>0</v>
      </c>
      <c r="L18" s="19">
        <f>IF(ISBLANK('Расчёт'!AC35),"",'Расчёт'!AC35)</f>
        <v>0</v>
      </c>
      <c r="M18" s="21"/>
      <c r="N18" s="19">
        <f>IF(ISBLANK('Расчёт'!AE35),"",'Расчёт'!AE35)</f>
        <v>0</v>
      </c>
      <c r="O18" s="19">
        <f>IF(ISBLANK('Расчёт'!AF35),"",'Расчёт'!AF35)</f>
        <v>0</v>
      </c>
      <c r="P18" s="21"/>
      <c r="Q18" s="19">
        <f>IF(ISBLANK('Расчёт'!AH35),"",'Расчёт'!AH35)</f>
        <v>0</v>
      </c>
      <c r="R18" s="19">
        <f>IF(ISBLANK('Расчёт'!AI35),"",'Расчёт'!AI35)</f>
        <v>0</v>
      </c>
      <c r="S18" s="21"/>
      <c r="T18" s="19">
        <f>IF(ISBLANK('Расчёт'!AK35),"",'Расчёт'!AK35)</f>
        <v>0</v>
      </c>
      <c r="U18" s="19">
        <f>IF(ISBLANK('Расчёт'!AL35),"",'Расчёт'!AL35)</f>
        <v>0</v>
      </c>
      <c r="V18" s="21"/>
      <c r="W18" s="19">
        <f>IF(ISBLANK('Расчёт'!AN35),"",'Расчёт'!AN35)</f>
        <v>0</v>
      </c>
    </row>
    <row r="19" ht="30" customHeight="1" spans="1:23" x14ac:dyDescent="0.25">
      <c r="A19" s="21"/>
      <c r="B19" s="19">
        <f>IF(COUNT(B17:B18)&lt;&gt;2,"",SUM(B17:B18))</f>
        <v>103750</v>
      </c>
      <c r="C19" s="19">
        <f>IF(COUNT(C17:C18)&lt;&gt;2,"",SUM(C17:C18))</f>
        <v>351250</v>
      </c>
      <c r="D19" s="21"/>
      <c r="E19" s="19">
        <f>IF(COUNT(E17:E18)&lt;&gt;2,"",SUM(E17:E18))</f>
        <v>0</v>
      </c>
      <c r="F19" s="19">
        <f>IF(COUNT(F17:F18)&lt;&gt;2,"",SUM(F17:F18))</f>
        <v>351250</v>
      </c>
      <c r="G19" s="21"/>
      <c r="H19" s="19">
        <f>IF(COUNT(H17:H18)&lt;&gt;2,"",SUM(H17:H18))</f>
        <v>0</v>
      </c>
      <c r="I19" s="19">
        <f>IF(COUNT(I17:I18)&lt;&gt;2,"",SUM(I17:I18))</f>
        <v>351250</v>
      </c>
      <c r="J19" s="21"/>
      <c r="K19" s="19">
        <f>IF(COUNT(K17:K18)&lt;&gt;2,"",SUM(K17:K18))</f>
        <v>0</v>
      </c>
      <c r="L19" s="19">
        <f>IF(COUNT(L17:L18)&lt;&gt;2,"",SUM(L17:L18))</f>
        <v>351250</v>
      </c>
      <c r="M19" s="21"/>
      <c r="N19" s="19">
        <f>IF(COUNT(N17:N18)&lt;&gt;2,"",SUM(N17:N18))</f>
        <v>0</v>
      </c>
      <c r="O19" s="19">
        <f>IF(COUNT(O17:O18)&lt;&gt;2,"",SUM(O17:O18))</f>
        <v>351250</v>
      </c>
      <c r="P19" s="21"/>
      <c r="Q19" s="19">
        <f>IF(COUNT(Q17:Q18)&lt;&gt;2,"",SUM(Q17:Q18))</f>
        <v>0</v>
      </c>
      <c r="R19" s="19">
        <f>IF(COUNT(R17:R18)&lt;&gt;2,"",SUM(R17:R18))</f>
        <v>351250</v>
      </c>
      <c r="S19" s="21"/>
      <c r="T19" s="19">
        <f>IF(COUNT(T17:T18)&lt;&gt;2,"",SUM(T17:T18))</f>
        <v>0</v>
      </c>
      <c r="U19" s="19">
        <f>IF(COUNT(U17:U18)&lt;&gt;2,"",SUM(U17:U18))</f>
        <v>351250</v>
      </c>
      <c r="V19" s="21"/>
      <c r="W19" s="19">
        <f>IF(COUNT(W17:W18)&lt;&gt;2,"",SUM(W17:W18))</f>
        <v>236250</v>
      </c>
    </row>
    <row r="21" ht="25" customHeight="1" spans="1:23" x14ac:dyDescent="0.25">
      <c r="A21" s="1" t="s">
        <v>117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ht="25" customHeight="1" spans="1:23" x14ac:dyDescent="0.25">
      <c r="A22" s="1" t="s">
        <v>118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sheetProtection sheet="1"/>
  <mergeCells count="13">
    <mergeCell ref="A1:W1"/>
    <mergeCell ref="A2:W2"/>
    <mergeCell ref="A3:U3"/>
    <mergeCell ref="V3:W4"/>
    <mergeCell ref="A4:C4"/>
    <mergeCell ref="D4:F4"/>
    <mergeCell ref="G4:I4"/>
    <mergeCell ref="J4:L4"/>
    <mergeCell ref="M4:O4"/>
    <mergeCell ref="P4:R4"/>
    <mergeCell ref="S4:U4"/>
    <mergeCell ref="A21:W21"/>
    <mergeCell ref="A22:W22"/>
  </mergeCells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workbookViewId="0" showGridLines="0" zoomScale="100" zoomScaleNormal="100"/>
  </sheetViews>
  <sheetFormatPr defaultRowHeight="15" outlineLevelRow="0" outlineLevelCol="0" x14ac:dyDescent="55"/>
  <cols>
    <col min="1" max="1" width="53" customWidth="1"/>
    <col min="2" max="11" width="20" customWidth="1"/>
  </cols>
  <sheetData>
    <row r="1" spans="1:11" x14ac:dyDescent="0.25">
      <c r="A1" s="1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4" ht="55" customHeight="1" spans="1:11" x14ac:dyDescent="0.25">
      <c r="A4" s="1" t="s">
        <v>129</v>
      </c>
      <c r="B4" s="1" t="s">
        <v>130</v>
      </c>
      <c r="C4" s="1" t="s">
        <v>131</v>
      </c>
      <c r="D4" s="1" t="s">
        <v>132</v>
      </c>
      <c r="E4" s="1" t="s">
        <v>133</v>
      </c>
      <c r="F4" s="1" t="s">
        <v>134</v>
      </c>
      <c r="G4" s="1" t="s">
        <v>135</v>
      </c>
      <c r="H4" s="1" t="s">
        <v>136</v>
      </c>
      <c r="I4" s="1" t="s">
        <v>137</v>
      </c>
      <c r="J4" s="1" t="s">
        <v>138</v>
      </c>
      <c r="K4" s="1" t="s">
        <v>139</v>
      </c>
    </row>
    <row r="5" ht="66" customHeight="1" spans="1:11" x14ac:dyDescent="0.25">
      <c r="A5" s="11" t="str">
        <f>IF(ISBLANK('Данные'!C24),"",'Данные'!C24)</f>
        <v>Окраска поливинилацетатными водоэмульсионными составами улучшенная: по сборным конструкциям стен, подготовленным под окраску</v>
      </c>
      <c r="B5" s="11">
        <f>IF(ISBLANK('Данные'!G24),"",'Данные'!G24)</f>
        <v>10</v>
      </c>
      <c r="C5" s="11">
        <f>IF(COUNT('Данные'!I24,'Расчёт'!AO24)&lt;&gt;2,"",'Данные'!I24+'Расчёт'!AO24)</f>
        <v>6.5</v>
      </c>
      <c r="D5" s="11">
        <f>IF(COUNT(B5,C5)&lt;&gt;2,"",B5-C5)</f>
        <v>3.5</v>
      </c>
      <c r="E5" s="11">
        <f>IF(ISBLANK('Расчёт'!S24),"",'Расчёт'!S24)</f>
        <v>70000</v>
      </c>
      <c r="F5" s="11">
        <f>IF(ISBLANK('Расчёт'!AM24),"",'Расчёт'!AM24)</f>
        <v>63000</v>
      </c>
      <c r="G5" s="11">
        <f>IF(COUNT(E5,F5)&lt;&gt;2,"",E5-F5)</f>
        <v>7000</v>
      </c>
      <c r="H5" s="11">
        <f>IF(ISBLANK('Расчёт'!AR24),"",'Расчёт'!AR24)</f>
        <v>262500</v>
      </c>
      <c r="I5" s="11">
        <f>IF(COUNT(D5,'Расчёт'!AP24)&lt;&gt;2,"",D5-'Расчёт'!AP24)</f>
        <v>2.5</v>
      </c>
      <c r="J5" s="11">
        <f>IF(COUNT(B5,'Данные'!I24,'Расчёт'!AS24)&lt;&gt;3,"",B5-'Данные'!I24-'Расчёт'!AS24)</f>
        <v>3.7</v>
      </c>
      <c r="K5" s="11" t="str">
        <f>IF('Данные'!C24="","",IF(COUNT('Данные'!G24,'Данные'!H24,'Данные'!I24,'Данные'!J24,'Расчёт'!AN24)&lt;&gt;5,"Заполните исходные данные","Числовые данные заполнены"))</f>
        <v>Числовые данные заполнены</v>
      </c>
    </row>
    <row r="6" ht="66" customHeight="1" spans="1:11" x14ac:dyDescent="0.25">
      <c r="A6" s="11" t="str">
        <f>IF(ISBLANK('Данные'!C25),"",'Данные'!C25)</f>
        <v>Окраска поливинилацетатными водоэмульсионными составами улучшенная: по сборным конструкциям потолков, подготовленным под окраску</v>
      </c>
      <c r="B6" s="11">
        <f>IF(ISBLANK('Данные'!G25),"",'Данные'!G25)</f>
        <v>4</v>
      </c>
      <c r="C6" s="11">
        <f>IF(COUNT('Данные'!I25,'Расчёт'!AO25)&lt;&gt;2,"",'Данные'!I25+'Расчёт'!AO25)</f>
        <v>2.75</v>
      </c>
      <c r="D6" s="11">
        <f>IF(COUNT(B6,C6)&lt;&gt;2,"",B6-C6)</f>
        <v>1.25</v>
      </c>
      <c r="E6" s="11">
        <f>IF(ISBLANK('Расчёт'!S25),"",'Расчёт'!S25)</f>
        <v>33750</v>
      </c>
      <c r="F6" s="11">
        <f>IF(ISBLANK('Расчёт'!AM25),"",'Расчёт'!AM25)</f>
        <v>27000</v>
      </c>
      <c r="G6" s="11">
        <f>IF(COUNT(E6,F6)&lt;&gt;2,"",E6-F6)</f>
        <v>6750</v>
      </c>
      <c r="H6" s="11">
        <f>IF(ISBLANK('Расчёт'!AR25),"",'Расчёт'!AR25)</f>
        <v>135000</v>
      </c>
      <c r="I6" s="11">
        <f>IF(COUNT(D6,'Расчёт'!AP25)&lt;&gt;2,"",D6-'Расчёт'!AP25)</f>
        <v>1</v>
      </c>
      <c r="J6" s="11">
        <f>IF(COUNT(B6,'Данные'!I25,'Расчёт'!AS25)&lt;&gt;3,"",B6-'Данные'!I25-'Расчёт'!AS25)</f>
        <v>1.4</v>
      </c>
      <c r="K6" s="11" t="str">
        <f>IF('Данные'!C25="","",IF(COUNT('Данные'!G25,'Данные'!H25,'Данные'!I25,'Данные'!J25,'Расчёт'!AN25)&lt;&gt;5,"Заполните исходные данные","Числовые данные заполнены"))</f>
        <v>Числовые данные заполнены</v>
      </c>
    </row>
    <row r="7" ht="66" customHeight="1" spans="1:11" x14ac:dyDescent="0.25">
      <c r="A7" s="11" t="str">
        <f>IF(ISBLANK('Данные'!C26),"",'Данные'!C26)</f>
        <v/>
      </c>
      <c r="B7" s="11" t="str">
        <f>IF(ISBLANK('Данные'!G26),"",'Данные'!G26)</f>
        <v/>
      </c>
      <c r="C7" s="11" t="str">
        <f>IF(COUNT('Данные'!I26,'Расчёт'!AO26)&lt;&gt;2,"",'Данные'!I26+'Расчёт'!AO26)</f>
        <v/>
      </c>
      <c r="D7" s="11" t="str">
        <f>IF(COUNT(B7,C7)&lt;&gt;2,"",B7-C7)</f>
        <v/>
      </c>
      <c r="E7" s="11" t="str">
        <f>IF(ISBLANK('Расчёт'!S26),"",'Расчёт'!S26)</f>
        <v/>
      </c>
      <c r="F7" s="11" t="str">
        <f>IF(ISBLANK('Расчёт'!AM26),"",'Расчёт'!AM26)</f>
        <v/>
      </c>
      <c r="G7" s="11" t="str">
        <f>IF(COUNT(E7,F7)&lt;&gt;2,"",E7-F7)</f>
        <v/>
      </c>
      <c r="H7" s="11" t="str">
        <f>IF(ISBLANK('Расчёт'!AR26),"",'Расчёт'!AR26)</f>
        <v/>
      </c>
      <c r="I7" s="11" t="str">
        <f>IF(COUNT(D7,'Расчёт'!AP26)&lt;&gt;2,"",D7-'Расчёт'!AP26)</f>
        <v/>
      </c>
      <c r="J7" s="11" t="str">
        <f>IF(COUNT(B7,'Данные'!I26,'Расчёт'!AS26)&lt;&gt;3,"",B7-'Данные'!I26-'Расчёт'!AS26)</f>
        <v/>
      </c>
      <c r="K7" s="11" t="str">
        <f>IF('Данные'!C26="","",IF(COUNT('Данные'!G26,'Данные'!H26,'Данные'!I26,'Данные'!J26,'Расчёт'!AN26)&lt;&gt;5,"Заполните исходные данные","Числовые данные заполнены"))</f>
        <v/>
      </c>
    </row>
    <row r="8" ht="66" customHeight="1" spans="1:11" x14ac:dyDescent="0.25">
      <c r="A8" s="11" t="str">
        <f>IF(ISBLANK('Данные'!C27),"",'Данные'!C27)</f>
        <v/>
      </c>
      <c r="B8" s="11" t="str">
        <f>IF(ISBLANK('Данные'!G27),"",'Данные'!G27)</f>
        <v/>
      </c>
      <c r="C8" s="11" t="str">
        <f>IF(COUNT('Данные'!I27,'Расчёт'!AO27)&lt;&gt;2,"",'Данные'!I27+'Расчёт'!AO27)</f>
        <v/>
      </c>
      <c r="D8" s="11" t="str">
        <f>IF(COUNT(B8,C8)&lt;&gt;2,"",B8-C8)</f>
        <v/>
      </c>
      <c r="E8" s="11" t="str">
        <f>IF(ISBLANK('Расчёт'!S27),"",'Расчёт'!S27)</f>
        <v/>
      </c>
      <c r="F8" s="11" t="str">
        <f>IF(ISBLANK('Расчёт'!AM27),"",'Расчёт'!AM27)</f>
        <v/>
      </c>
      <c r="G8" s="11" t="str">
        <f>IF(COUNT(E8,F8)&lt;&gt;2,"",E8-F8)</f>
        <v/>
      </c>
      <c r="H8" s="11" t="str">
        <f>IF(ISBLANK('Расчёт'!AR27),"",'Расчёт'!AR27)</f>
        <v/>
      </c>
      <c r="I8" s="11" t="str">
        <f>IF(COUNT(D8,'Расчёт'!AP27)&lt;&gt;2,"",D8-'Расчёт'!AP27)</f>
        <v/>
      </c>
      <c r="J8" s="11" t="str">
        <f>IF(COUNT(B8,'Данные'!I27,'Расчёт'!AS27)&lt;&gt;3,"",B8-'Данные'!I27-'Расчёт'!AS27)</f>
        <v/>
      </c>
      <c r="K8" s="11" t="str">
        <f>IF('Данные'!C27="","",IF(COUNT('Данные'!G27,'Данные'!H27,'Данные'!I27,'Данные'!J27,'Расчёт'!AN27)&lt;&gt;5,"Заполните исходные данные","Числовые данные заполнены"))</f>
        <v/>
      </c>
    </row>
    <row r="9" ht="66" customHeight="1" spans="1:11" x14ac:dyDescent="0.25">
      <c r="A9" s="11" t="str">
        <f>IF(ISBLANK('Данные'!C28),"",'Данные'!C28)</f>
        <v/>
      </c>
      <c r="B9" s="11" t="str">
        <f>IF(ISBLANK('Данные'!G28),"",'Данные'!G28)</f>
        <v/>
      </c>
      <c r="C9" s="11" t="str">
        <f>IF(COUNT('Данные'!I28,'Расчёт'!AO28)&lt;&gt;2,"",'Данные'!I28+'Расчёт'!AO28)</f>
        <v/>
      </c>
      <c r="D9" s="11" t="str">
        <f>IF(COUNT(B9,C9)&lt;&gt;2,"",B9-C9)</f>
        <v/>
      </c>
      <c r="E9" s="11" t="str">
        <f>IF(ISBLANK('Расчёт'!S28),"",'Расчёт'!S28)</f>
        <v/>
      </c>
      <c r="F9" s="11" t="str">
        <f>IF(ISBLANK('Расчёт'!AM28),"",'Расчёт'!AM28)</f>
        <v/>
      </c>
      <c r="G9" s="11" t="str">
        <f>IF(COUNT(E9,F9)&lt;&gt;2,"",E9-F9)</f>
        <v/>
      </c>
      <c r="H9" s="11" t="str">
        <f>IF(ISBLANK('Расчёт'!AR28),"",'Расчёт'!AR28)</f>
        <v/>
      </c>
      <c r="I9" s="11" t="str">
        <f>IF(COUNT(D9,'Расчёт'!AP28)&lt;&gt;2,"",D9-'Расчёт'!AP28)</f>
        <v/>
      </c>
      <c r="J9" s="11" t="str">
        <f>IF(COUNT(B9,'Данные'!I28,'Расчёт'!AS28)&lt;&gt;3,"",B9-'Данные'!I28-'Расчёт'!AS28)</f>
        <v/>
      </c>
      <c r="K9" s="11" t="str">
        <f>IF('Данные'!C28="","",IF(COUNT('Данные'!G28,'Данные'!H28,'Данные'!I28,'Данные'!J28,'Расчёт'!AN28)&lt;&gt;5,"Заполните исходные данные","Числовые данные заполнены"))</f>
        <v/>
      </c>
    </row>
    <row r="10" ht="66" customHeight="1" spans="1:11" x14ac:dyDescent="0.25">
      <c r="A10" s="11" t="str">
        <f>IF(ISBLANK('Данные'!C29),"",'Данные'!C29)</f>
        <v/>
      </c>
      <c r="B10" s="11" t="str">
        <f>IF(ISBLANK('Данные'!G29),"",'Данные'!G29)</f>
        <v/>
      </c>
      <c r="C10" s="11" t="str">
        <f>IF(COUNT('Данные'!I29,'Расчёт'!AO29)&lt;&gt;2,"",'Данные'!I29+'Расчёт'!AO29)</f>
        <v/>
      </c>
      <c r="D10" s="11" t="str">
        <f>IF(COUNT(B10,C10)&lt;&gt;2,"",B10-C10)</f>
        <v/>
      </c>
      <c r="E10" s="11" t="str">
        <f>IF(ISBLANK('Расчёт'!S29),"",'Расчёт'!S29)</f>
        <v/>
      </c>
      <c r="F10" s="11" t="str">
        <f>IF(ISBLANK('Расчёт'!AM29),"",'Расчёт'!AM29)</f>
        <v/>
      </c>
      <c r="G10" s="11" t="str">
        <f>IF(COUNT(E10,F10)&lt;&gt;2,"",E10-F10)</f>
        <v/>
      </c>
      <c r="H10" s="11" t="str">
        <f>IF(ISBLANK('Расчёт'!AR29),"",'Расчёт'!AR29)</f>
        <v/>
      </c>
      <c r="I10" s="11" t="str">
        <f>IF(COUNT(D10,'Расчёт'!AP29)&lt;&gt;2,"",D10-'Расчёт'!AP29)</f>
        <v/>
      </c>
      <c r="J10" s="11" t="str">
        <f>IF(COUNT(B10,'Данные'!I29,'Расчёт'!AS29)&lt;&gt;3,"",B10-'Данные'!I29-'Расчёт'!AS29)</f>
        <v/>
      </c>
      <c r="K10" s="11" t="str">
        <f>IF('Данные'!C29="","",IF(COUNT('Данные'!G29,'Данные'!H29,'Данные'!I29,'Данные'!J29,'Расчёт'!AN29)&lt;&gt;5,"Заполните исходные данные","Числовые данные заполнены"))</f>
        <v/>
      </c>
    </row>
    <row r="11" ht="66" customHeight="1" spans="1:11" x14ac:dyDescent="0.25">
      <c r="A11" s="11" t="str">
        <f>IF(ISBLANK('Данные'!C30),"",'Данные'!C30)</f>
        <v/>
      </c>
      <c r="B11" s="11" t="str">
        <f>IF(ISBLANK('Данные'!G30),"",'Данные'!G30)</f>
        <v/>
      </c>
      <c r="C11" s="11" t="str">
        <f>IF(COUNT('Данные'!I30,'Расчёт'!AO30)&lt;&gt;2,"",'Данные'!I30+'Расчёт'!AO30)</f>
        <v/>
      </c>
      <c r="D11" s="11" t="str">
        <f>IF(COUNT(B11,C11)&lt;&gt;2,"",B11-C11)</f>
        <v/>
      </c>
      <c r="E11" s="11" t="str">
        <f>IF(ISBLANK('Расчёт'!S30),"",'Расчёт'!S30)</f>
        <v/>
      </c>
      <c r="F11" s="11" t="str">
        <f>IF(ISBLANK('Расчёт'!AM30),"",'Расчёт'!AM30)</f>
        <v/>
      </c>
      <c r="G11" s="11" t="str">
        <f>IF(COUNT(E11,F11)&lt;&gt;2,"",E11-F11)</f>
        <v/>
      </c>
      <c r="H11" s="11" t="str">
        <f>IF(ISBLANK('Расчёт'!AR30),"",'Расчёт'!AR30)</f>
        <v/>
      </c>
      <c r="I11" s="11" t="str">
        <f>IF(COUNT(D11,'Расчёт'!AP30)&lt;&gt;2,"",D11-'Расчёт'!AP30)</f>
        <v/>
      </c>
      <c r="J11" s="11" t="str">
        <f>IF(COUNT(B11,'Данные'!I30,'Расчёт'!AS30)&lt;&gt;3,"",B11-'Данные'!I30-'Расчёт'!AS30)</f>
        <v/>
      </c>
      <c r="K11" s="11" t="str">
        <f>IF('Данные'!C30="","",IF(COUNT('Данные'!G30,'Данные'!H30,'Данные'!I30,'Данные'!J30,'Расчёт'!AN30)&lt;&gt;5,"Заполните исходные данные","Числовые данные заполнены"))</f>
        <v/>
      </c>
    </row>
    <row r="12" ht="66" customHeight="1" spans="1:11" x14ac:dyDescent="0.25">
      <c r="A12" s="11" t="str">
        <f>IF(ISBLANK('Данные'!C31),"",'Данные'!C31)</f>
        <v/>
      </c>
      <c r="B12" s="11" t="str">
        <f>IF(ISBLANK('Данные'!G31),"",'Данные'!G31)</f>
        <v/>
      </c>
      <c r="C12" s="11" t="str">
        <f>IF(COUNT('Данные'!I31,'Расчёт'!AO31)&lt;&gt;2,"",'Данные'!I31+'Расчёт'!AO31)</f>
        <v/>
      </c>
      <c r="D12" s="11" t="str">
        <f>IF(COUNT(B12,C12)&lt;&gt;2,"",B12-C12)</f>
        <v/>
      </c>
      <c r="E12" s="11" t="str">
        <f>IF(ISBLANK('Расчёт'!S31),"",'Расчёт'!S31)</f>
        <v/>
      </c>
      <c r="F12" s="11" t="str">
        <f>IF(ISBLANK('Расчёт'!AM31),"",'Расчёт'!AM31)</f>
        <v/>
      </c>
      <c r="G12" s="11" t="str">
        <f>IF(COUNT(E12,F12)&lt;&gt;2,"",E12-F12)</f>
        <v/>
      </c>
      <c r="H12" s="11" t="str">
        <f>IF(ISBLANK('Расчёт'!AR31),"",'Расчёт'!AR31)</f>
        <v/>
      </c>
      <c r="I12" s="11" t="str">
        <f>IF(COUNT(D12,'Расчёт'!AP31)&lt;&gt;2,"",D12-'Расчёт'!AP31)</f>
        <v/>
      </c>
      <c r="J12" s="11" t="str">
        <f>IF(COUNT(B12,'Данные'!I31,'Расчёт'!AS31)&lt;&gt;3,"",B12-'Данные'!I31-'Расчёт'!AS31)</f>
        <v/>
      </c>
      <c r="K12" s="11" t="str">
        <f>IF('Данные'!C31="","",IF(COUNT('Данные'!G31,'Данные'!H31,'Данные'!I31,'Данные'!J31,'Расчёт'!AN31)&lt;&gt;5,"Заполните исходные данные","Числовые данные заполнены"))</f>
        <v/>
      </c>
    </row>
    <row r="13" ht="66" customHeight="1" spans="1:11" x14ac:dyDescent="0.25">
      <c r="A13" s="11" t="str">
        <f>IF(ISBLANK('Данные'!C32),"",'Данные'!C32)</f>
        <v/>
      </c>
      <c r="B13" s="11" t="str">
        <f>IF(ISBLANK('Данные'!G32),"",'Данные'!G32)</f>
        <v/>
      </c>
      <c r="C13" s="11" t="str">
        <f>IF(COUNT('Данные'!I32,'Расчёт'!AO32)&lt;&gt;2,"",'Данные'!I32+'Расчёт'!AO32)</f>
        <v/>
      </c>
      <c r="D13" s="11" t="str">
        <f>IF(COUNT(B13,C13)&lt;&gt;2,"",B13-C13)</f>
        <v/>
      </c>
      <c r="E13" s="11" t="str">
        <f>IF(ISBLANK('Расчёт'!S32),"",'Расчёт'!S32)</f>
        <v/>
      </c>
      <c r="F13" s="11" t="str">
        <f>IF(ISBLANK('Расчёт'!AM32),"",'Расчёт'!AM32)</f>
        <v/>
      </c>
      <c r="G13" s="11" t="str">
        <f>IF(COUNT(E13,F13)&lt;&gt;2,"",E13-F13)</f>
        <v/>
      </c>
      <c r="H13" s="11" t="str">
        <f>IF(ISBLANK('Расчёт'!AR32),"",'Расчёт'!AR32)</f>
        <v/>
      </c>
      <c r="I13" s="11" t="str">
        <f>IF(COUNT(D13,'Расчёт'!AP32)&lt;&gt;2,"",D13-'Расчёт'!AP32)</f>
        <v/>
      </c>
      <c r="J13" s="11" t="str">
        <f>IF(COUNT(B13,'Данные'!I32,'Расчёт'!AS32)&lt;&gt;3,"",B13-'Данные'!I32-'Расчёт'!AS32)</f>
        <v/>
      </c>
      <c r="K13" s="11" t="str">
        <f>IF('Данные'!C32="","",IF(COUNT('Данные'!G32,'Данные'!H32,'Данные'!I32,'Данные'!J32,'Расчёт'!AN32)&lt;&gt;5,"Заполните исходные данные","Числовые данные заполнены"))</f>
        <v/>
      </c>
    </row>
    <row r="14" ht="66" customHeight="1" spans="1:11" x14ac:dyDescent="0.25">
      <c r="A14" s="11" t="str">
        <f>IF(ISBLANK('Данные'!C33),"",'Данные'!C33)</f>
        <v/>
      </c>
      <c r="B14" s="11" t="str">
        <f>IF(ISBLANK('Данные'!G33),"",'Данные'!G33)</f>
        <v/>
      </c>
      <c r="C14" s="11" t="str">
        <f>IF(COUNT('Данные'!I33,'Расчёт'!AO33)&lt;&gt;2,"",'Данные'!I33+'Расчёт'!AO33)</f>
        <v/>
      </c>
      <c r="D14" s="11" t="str">
        <f>IF(COUNT(B14,C14)&lt;&gt;2,"",B14-C14)</f>
        <v/>
      </c>
      <c r="E14" s="11" t="str">
        <f>IF(ISBLANK('Расчёт'!S33),"",'Расчёт'!S33)</f>
        <v/>
      </c>
      <c r="F14" s="11" t="str">
        <f>IF(ISBLANK('Расчёт'!AM33),"",'Расчёт'!AM33)</f>
        <v/>
      </c>
      <c r="G14" s="11" t="str">
        <f>IF(COUNT(E14,F14)&lt;&gt;2,"",E14-F14)</f>
        <v/>
      </c>
      <c r="H14" s="11" t="str">
        <f>IF(ISBLANK('Расчёт'!AR33),"",'Расчёт'!AR33)</f>
        <v/>
      </c>
      <c r="I14" s="11" t="str">
        <f>IF(COUNT(D14,'Расчёт'!AP33)&lt;&gt;2,"",D14-'Расчёт'!AP33)</f>
        <v/>
      </c>
      <c r="J14" s="11" t="str">
        <f>IF(COUNT(B14,'Данные'!I33,'Расчёт'!AS33)&lt;&gt;3,"",B14-'Данные'!I33-'Расчёт'!AS33)</f>
        <v/>
      </c>
      <c r="K14" s="11" t="str">
        <f>IF('Данные'!C33="","",IF(COUNT('Данные'!G33,'Данные'!H33,'Данные'!I33,'Данные'!J33,'Расчёт'!AN33)&lt;&gt;5,"Заполните исходные данные","Числовые данные заполнены"))</f>
        <v/>
      </c>
    </row>
    <row r="15" spans="1:8" x14ac:dyDescent="0.25">
      <c r="A15" s="1" t="s">
        <v>140</v>
      </c>
      <c r="B15" s="1"/>
      <c r="C15" s="1"/>
      <c r="D15" s="1"/>
      <c r="E15" s="11">
        <f>IF(COUNT(E5:E14)=0,"",SUM(E5:E14))</f>
        <v>103750</v>
      </c>
      <c r="F15" s="11">
        <f>IF(COUNT(F5:F14)=0,"",SUM(F5:F14))</f>
        <v>90000</v>
      </c>
      <c r="G15" s="11">
        <f>IF(COUNT(G5:G14)=0,"",SUM(G5:G14))</f>
        <v>13750</v>
      </c>
      <c r="H15" s="11">
        <f>IF(COUNT(H5:H14)=0,"",SUM(H5:H14))</f>
        <v>397500</v>
      </c>
    </row>
    <row r="17" spans="1:2" x14ac:dyDescent="0.25">
      <c r="A17" s="1" t="s">
        <v>141</v>
      </c>
      <c r="B17" s="11">
        <f>'Расчёт'!AN36</f>
        <v>236250</v>
      </c>
    </row>
    <row r="18" spans="1:2" x14ac:dyDescent="0.25">
      <c r="A18" s="1" t="s">
        <v>142</v>
      </c>
      <c r="B18" s="11">
        <f>'Расчёт'!AL36</f>
        <v>351250</v>
      </c>
    </row>
    <row r="19" spans="1:2" x14ac:dyDescent="0.25">
      <c r="A19" s="1" t="s">
        <v>143</v>
      </c>
      <c r="B19" s="11">
        <f>IF(COUNT(B17,B18)&lt;&gt;2,"",B18-B17)</f>
        <v>115000</v>
      </c>
    </row>
    <row r="20" spans="1:2" x14ac:dyDescent="0.25">
      <c r="A20" s="1" t="s">
        <v>144</v>
      </c>
      <c r="B20" s="11">
        <f>IF(COUNT(B17:B19)&lt;&gt;3,"",B18-B17-B19)</f>
        <v>0</v>
      </c>
    </row>
    <row r="22" ht="36" customHeight="1" spans="1:11" x14ac:dyDescent="0.25">
      <c r="A22" s="1" t="s">
        <v>145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ht="36" customHeight="1" spans="1:11" s="6" customFormat="1" x14ac:dyDescent="0.25">
      <c r="A23" s="7" t="s">
        <v>146</v>
      </c>
      <c r="B23" s="7"/>
      <c r="C23" s="7"/>
      <c r="D23" s="7"/>
      <c r="E23" s="7"/>
      <c r="F23" s="7"/>
      <c r="G23" s="7"/>
      <c r="H23" s="7"/>
      <c r="I23" s="7"/>
      <c r="J23" s="7"/>
      <c r="K23" s="7"/>
    </row>
  </sheetData>
  <sheetProtection sheet="1"/>
  <mergeCells count="3">
    <mergeCell ref="A1:K1"/>
    <mergeCell ref="A22:K22"/>
    <mergeCell ref="A23:K23"/>
  </mergeCells>
  <conditionalFormatting sqref="D5:D14">
    <cfRule type="cellIs" dxfId="0" priority="1" operator="lessThan">
      <formula>0</formula>
    </cfRule>
  </conditionalFormatting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workbookViewId="0" showGridLines="0" zoomScale="100" zoomScaleNormal="100"/>
  </sheetViews>
  <sheetFormatPr defaultRowHeight="15" outlineLevelRow="0" outlineLevelCol="0" x14ac:dyDescent="55"/>
  <cols>
    <col min="1" max="8" width="16" customWidth="1"/>
  </cols>
  <sheetData>
    <row r="1" ht="30" customHeight="1" spans="1:8" x14ac:dyDescent="0.25">
      <c r="A1" s="1" t="s">
        <v>147</v>
      </c>
      <c r="B1" s="1"/>
      <c r="C1" s="1"/>
      <c r="D1" s="1"/>
      <c r="E1" s="1"/>
      <c r="F1" s="1"/>
      <c r="G1" s="1"/>
      <c r="H1" s="1"/>
    </row>
    <row r="2" ht="62" customHeight="1" spans="1:8" x14ac:dyDescent="0.25">
      <c r="A2" s="1" t="s">
        <v>148</v>
      </c>
      <c r="B2" s="1"/>
      <c r="C2" s="1"/>
      <c r="D2" s="1"/>
      <c r="E2" s="1"/>
      <c r="F2" s="1"/>
      <c r="G2" s="1"/>
      <c r="H2" s="1"/>
    </row>
    <row r="3" ht="62" customHeight="1" spans="1:8" x14ac:dyDescent="0.25">
      <c r="A3" s="1" t="s">
        <v>149</v>
      </c>
      <c r="B3" s="1"/>
      <c r="C3" s="1"/>
      <c r="D3" s="1"/>
      <c r="E3" s="1"/>
      <c r="F3" s="1"/>
      <c r="G3" s="1"/>
      <c r="H3" s="1"/>
    </row>
    <row r="4" ht="62" customHeight="1" spans="1:8" x14ac:dyDescent="0.25">
      <c r="A4" s="1" t="s">
        <v>150</v>
      </c>
      <c r="B4" s="1"/>
      <c r="C4" s="1"/>
      <c r="D4" s="1"/>
      <c r="E4" s="1"/>
      <c r="F4" s="1"/>
      <c r="G4" s="1"/>
      <c r="H4" s="1"/>
    </row>
    <row r="5" ht="62" customHeight="1" spans="1:8" x14ac:dyDescent="0.25">
      <c r="A5" s="1" t="s">
        <v>151</v>
      </c>
      <c r="B5" s="1"/>
      <c r="C5" s="1"/>
      <c r="D5" s="1"/>
      <c r="E5" s="1"/>
      <c r="F5" s="1"/>
      <c r="G5" s="1"/>
      <c r="H5" s="1"/>
    </row>
    <row r="6" ht="62" customHeight="1" spans="1:8" x14ac:dyDescent="0.25">
      <c r="A6" s="1" t="s">
        <v>152</v>
      </c>
      <c r="B6" s="1"/>
      <c r="C6" s="1"/>
      <c r="D6" s="1"/>
      <c r="E6" s="1"/>
      <c r="F6" s="1"/>
      <c r="G6" s="1"/>
      <c r="H6" s="1"/>
    </row>
    <row r="7" ht="62" customHeight="1" spans="1:8" x14ac:dyDescent="0.25">
      <c r="A7" s="1" t="s">
        <v>153</v>
      </c>
      <c r="B7" s="1"/>
      <c r="C7" s="1"/>
      <c r="D7" s="1"/>
      <c r="E7" s="1"/>
      <c r="F7" s="1"/>
      <c r="G7" s="1"/>
      <c r="H7" s="1"/>
    </row>
    <row r="8" ht="62" customHeight="1" spans="1:8" x14ac:dyDescent="0.25">
      <c r="A8" s="1" t="s">
        <v>154</v>
      </c>
      <c r="B8" s="1"/>
      <c r="C8" s="1"/>
      <c r="D8" s="1"/>
      <c r="E8" s="1"/>
      <c r="F8" s="1"/>
      <c r="G8" s="1"/>
      <c r="H8" s="1"/>
    </row>
    <row r="9" ht="62" customHeight="1" spans="1:8" x14ac:dyDescent="0.25">
      <c r="A9" s="1" t="s">
        <v>155</v>
      </c>
      <c r="B9" s="1"/>
      <c r="C9" s="1"/>
      <c r="D9" s="1"/>
      <c r="E9" s="1"/>
      <c r="F9" s="1"/>
      <c r="G9" s="1"/>
      <c r="H9" s="1"/>
    </row>
    <row r="10" ht="62" customHeight="1" spans="1:8" x14ac:dyDescent="0.25">
      <c r="A10" s="1" t="s">
        <v>156</v>
      </c>
      <c r="B10" s="1"/>
      <c r="C10" s="1"/>
      <c r="D10" s="1"/>
      <c r="E10" s="1"/>
      <c r="F10" s="1"/>
      <c r="G10" s="1"/>
      <c r="H10" s="1"/>
    </row>
    <row r="11" ht="62" customHeight="1" spans="1:8" x14ac:dyDescent="0.25">
      <c r="A11" s="1" t="s">
        <v>157</v>
      </c>
      <c r="B11" s="1"/>
      <c r="C11" s="1"/>
      <c r="D11" s="1"/>
      <c r="E11" s="1"/>
      <c r="F11" s="1"/>
      <c r="G11" s="1"/>
      <c r="H11" s="1"/>
    </row>
    <row r="12" ht="62" customHeight="1" spans="1:8" x14ac:dyDescent="0.25">
      <c r="A12" s="1" t="s">
        <v>158</v>
      </c>
      <c r="B12" s="1"/>
      <c r="C12" s="1"/>
      <c r="D12" s="1"/>
      <c r="E12" s="1"/>
      <c r="F12" s="1"/>
      <c r="G12" s="1"/>
      <c r="H12" s="1"/>
    </row>
    <row r="13" ht="62" customHeight="1" spans="1:8" x14ac:dyDescent="0.25">
      <c r="A13" s="1" t="s">
        <v>159</v>
      </c>
      <c r="B13" s="1"/>
      <c r="C13" s="1"/>
      <c r="D13" s="1"/>
      <c r="E13" s="1"/>
      <c r="F13" s="1"/>
      <c r="G13" s="1"/>
      <c r="H13" s="1"/>
    </row>
    <row r="14" ht="62" customHeight="1" spans="1:8" x14ac:dyDescent="0.25">
      <c r="A14" s="1" t="s">
        <v>160</v>
      </c>
      <c r="B14" s="1"/>
      <c r="C14" s="1"/>
      <c r="D14" s="1"/>
      <c r="E14" s="1"/>
      <c r="F14" s="1"/>
      <c r="G14" s="1"/>
      <c r="H14" s="1"/>
    </row>
  </sheetData>
  <sheetProtection sheet="1"/>
  <mergeCells count="14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4:H14"/>
  </mergeCells>
  <pageMargins left="0.3" right="0.3" top="0.35" bottom="0.35" header="0.15" footer="0.15"/>
  <pageSetup paperSize="8" orientation="landscape" horizontalDpi="4294967295" verticalDpi="4294967295" scale="100" fitToWidth="1" fitToHeight="2" firstPageNumber="1" useFirstPageNumber="1" copies="1"/>
  <headerFooter>
    <oddFooter>&amp;LКС-6а&amp;CСтраница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"/>
  <sheetViews>
    <sheetView workbookViewId="0" showGridLines="0" zoomScale="100" zoomScaleNormal="100">
      <pane xSplit="3" ySplit="6" topLeftCell="D7" activePane="bottomRight" state="frozen"/>
      <selection pane="bottomRight"/>
    </sheetView>
  </sheetViews>
  <sheetFormatPr defaultRowHeight="15" outlineLevelRow="0" outlineLevelCol="0" x14ac:dyDescent="55"/>
  <cols>
    <col min="1" max="2" width="4" customWidth="1"/>
    <col min="3" max="3" width="30" customWidth="1"/>
    <col min="4" max="4" width="13" customWidth="1"/>
    <col min="5" max="5" width="7" customWidth="1"/>
    <col min="6" max="6" width="10" customWidth="1"/>
    <col min="7" max="7" width="7" customWidth="1"/>
    <col min="8" max="8" width="11" customWidth="1"/>
    <col min="9" max="9" width="6" customWidth="1"/>
    <col min="10" max="10" width="10" customWidth="1"/>
    <col min="11" max="11" width="11" customWidth="1"/>
    <col min="12" max="12" width="6" customWidth="1"/>
    <col min="13" max="13" width="10" customWidth="1"/>
    <col min="14" max="14" width="11" customWidth="1"/>
    <col min="15" max="15" width="6" customWidth="1"/>
    <col min="16" max="16" width="10" customWidth="1"/>
    <col min="17" max="17" width="11" customWidth="1"/>
    <col min="18" max="18" width="6" customWidth="1"/>
    <col min="19" max="19" width="10" customWidth="1"/>
    <col min="20" max="20" width="11" customWidth="1"/>
    <col min="21" max="21" width="6" customWidth="1"/>
    <col min="22" max="22" width="10" customWidth="1"/>
    <col min="23" max="23" width="11" customWidth="1"/>
  </cols>
  <sheetData>
    <row r="1" spans="1:11" x14ac:dyDescent="0.2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0" t="str">
        <f>'Данные'!B8&amp;"; год "&amp;('Данные'!B13+1)</f>
        <v>Отделка учебного административного здания; год 2027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ht="22" customHeight="1" spans="1:23" x14ac:dyDescent="0.25">
      <c r="A3" s="15" t="s">
        <v>101</v>
      </c>
      <c r="B3" s="15" t="s">
        <v>27</v>
      </c>
      <c r="C3" s="15" t="s">
        <v>102</v>
      </c>
      <c r="D3" s="15" t="s">
        <v>30</v>
      </c>
      <c r="E3" s="15" t="s">
        <v>103</v>
      </c>
      <c r="F3" s="15" t="s">
        <v>33</v>
      </c>
      <c r="G3" s="15" t="s">
        <v>104</v>
      </c>
      <c r="H3" s="15" t="s">
        <v>20</v>
      </c>
      <c r="I3" s="15" t="s">
        <v>105</v>
      </c>
      <c r="J3" s="15"/>
      <c r="K3" s="15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ht="22" customHeight="1" spans="1:23" x14ac:dyDescent="0.25">
      <c r="A4" s="15"/>
      <c r="B4" s="15"/>
      <c r="C4" s="15"/>
      <c r="D4" s="15"/>
      <c r="E4" s="15"/>
      <c r="F4" s="15"/>
      <c r="G4" s="15"/>
      <c r="H4" s="15"/>
      <c r="I4" s="15" t="s">
        <v>106</v>
      </c>
      <c r="J4" s="15"/>
      <c r="K4" s="15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ht="100" customHeight="1" spans="1:23" x14ac:dyDescent="0.25">
      <c r="A5" s="15"/>
      <c r="B5" s="15"/>
      <c r="C5" s="15"/>
      <c r="D5" s="15"/>
      <c r="E5" s="15"/>
      <c r="F5" s="15"/>
      <c r="G5" s="15"/>
      <c r="H5" s="15"/>
      <c r="I5" s="15" t="s">
        <v>111</v>
      </c>
      <c r="J5" s="15" t="s">
        <v>112</v>
      </c>
      <c r="K5" s="15" t="s">
        <v>113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ht="20" customHeight="1" spans="1:23" x14ac:dyDescent="0.25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5">
        <v>8</v>
      </c>
      <c r="I6" s="15">
        <v>9</v>
      </c>
      <c r="J6" s="15">
        <v>10</v>
      </c>
      <c r="K6" s="15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ht="80" customHeight="1" spans="1:23" x14ac:dyDescent="0.25">
      <c r="A7" s="16">
        <f>IF(ISBLANK('Данные'!A24),"",'Данные'!A24)</f>
        <v>1</v>
      </c>
      <c r="B7" s="16">
        <f>IF(ISBLANK('Данные'!B24),"",'Данные'!B24)</f>
        <v>1</v>
      </c>
      <c r="C7" s="17" t="str">
        <f>IF(ISBLANK('Данные'!C24),"",'Данные'!C24)</f>
        <v>Окраска поливинилацетатными водоэмульсионными составами улучшенная: по сборным конструкциям стен, подготовленным под окраску</v>
      </c>
      <c r="D7" s="17" t="str">
        <f>IF(ISBLANK('Данные'!E24),"",'Данные'!E24)</f>
        <v>15-04-005-05</v>
      </c>
      <c r="E7" s="17" t="str">
        <f>IF(ISBLANK('Данные'!F24),"",'Данные'!F24)</f>
        <v>100 м²</v>
      </c>
      <c r="F7" s="18">
        <f>IF(ISBLANK('Данные'!H24),"",'Данные'!H24)</f>
        <v>35000</v>
      </c>
      <c r="G7" s="18">
        <f>IF(ISBLANK('Данные'!G24),"",'Данные'!G24)</f>
        <v>10</v>
      </c>
      <c r="H7" s="19">
        <f>IF(ISBLANK('Расчёт'!B24),"",'Расчёт'!B24)</f>
        <v>350000</v>
      </c>
      <c r="I7" s="18">
        <f>IF(ISBLANK('Расчёт'!AP24),"",'Расчёт'!AP24)</f>
        <v>1</v>
      </c>
      <c r="J7" s="19">
        <f>IF(ISBLANK('Расчёт'!AQ24),"",'Расчёт'!AQ24)</f>
        <v>35000</v>
      </c>
      <c r="K7" s="19">
        <f>IF(ISBLANK('Расчёт'!AR24),"",'Расчёт'!AR24)</f>
        <v>262500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ht="80" customHeight="1" spans="1:23" x14ac:dyDescent="0.25">
      <c r="A8" s="16">
        <f>IF(ISBLANK('Данные'!A25),"",'Данные'!A25)</f>
        <v>2</v>
      </c>
      <c r="B8" s="16">
        <f>IF(ISBLANK('Данные'!B25),"",'Данные'!B25)</f>
        <v>2</v>
      </c>
      <c r="C8" s="17" t="str">
        <f>IF(ISBLANK('Данные'!C25),"",'Данные'!C25)</f>
        <v>Окраска поливинилацетатными водоэмульсионными составами улучшенная: по сборным конструкциям потолков, подготовленным под окраску</v>
      </c>
      <c r="D8" s="17" t="str">
        <f>IF(ISBLANK('Данные'!E25),"",'Данные'!E25)</f>
        <v>15-04-005-06</v>
      </c>
      <c r="E8" s="17" t="str">
        <f>IF(ISBLANK('Данные'!F25),"",'Данные'!F25)</f>
        <v>100 м²</v>
      </c>
      <c r="F8" s="18">
        <f>IF(ISBLANK('Данные'!H25),"",'Данные'!H25)</f>
        <v>45000</v>
      </c>
      <c r="G8" s="18">
        <f>IF(ISBLANK('Данные'!G25),"",'Данные'!G25)</f>
        <v>4</v>
      </c>
      <c r="H8" s="19">
        <f>IF(ISBLANK('Расчёт'!B25),"",'Расчёт'!B25)</f>
        <v>180000</v>
      </c>
      <c r="I8" s="18">
        <f>IF(ISBLANK('Расчёт'!AP25),"",'Расчёт'!AP25)</f>
        <v>0.25</v>
      </c>
      <c r="J8" s="19">
        <f>IF(ISBLANK('Расчёт'!AQ25),"",'Расчёт'!AQ25)</f>
        <v>11250</v>
      </c>
      <c r="K8" s="19">
        <f>IF(ISBLANK('Расчёт'!AR25),"",'Расчёт'!AR25)</f>
        <v>135000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ht="40" customHeight="1" spans="1:23" x14ac:dyDescent="0.25">
      <c r="A9" s="16" t="str">
        <f>IF(ISBLANK('Данные'!A26),"",'Данные'!A26)</f>
        <v/>
      </c>
      <c r="B9" s="16" t="str">
        <f>IF(ISBLANK('Данные'!B26),"",'Данные'!B26)</f>
        <v/>
      </c>
      <c r="C9" s="17" t="str">
        <f>IF(ISBLANK('Данные'!C26),"",'Данные'!C26)</f>
        <v/>
      </c>
      <c r="D9" s="17" t="str">
        <f>IF(ISBLANK('Данные'!E26),"",'Данные'!E26)</f>
        <v/>
      </c>
      <c r="E9" s="17" t="str">
        <f>IF(ISBLANK('Данные'!F26),"",'Данные'!F26)</f>
        <v/>
      </c>
      <c r="F9" s="18" t="str">
        <f>IF(ISBLANK('Данные'!H26),"",'Данные'!H26)</f>
        <v/>
      </c>
      <c r="G9" s="18" t="str">
        <f>IF(ISBLANK('Данные'!G26),"",'Данные'!G26)</f>
        <v/>
      </c>
      <c r="H9" s="19" t="str">
        <f>IF(ISBLANK('Расчёт'!B26),"",'Расчёт'!B26)</f>
        <v/>
      </c>
      <c r="I9" s="18" t="str">
        <f>IF(ISBLANK('Расчёт'!AP26),"",'Расчёт'!AP26)</f>
        <v/>
      </c>
      <c r="J9" s="19" t="str">
        <f>IF(ISBLANK('Расчёт'!AQ26),"",'Расчёт'!AQ26)</f>
        <v/>
      </c>
      <c r="K9" s="19" t="str">
        <f>IF(ISBLANK('Расчёт'!AR26),"",'Расчёт'!AR26)</f>
        <v/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ht="40" customHeight="1" spans="1:23" x14ac:dyDescent="0.25">
      <c r="A10" s="16" t="str">
        <f>IF(ISBLANK('Данные'!A27),"",'Данные'!A27)</f>
        <v/>
      </c>
      <c r="B10" s="16" t="str">
        <f>IF(ISBLANK('Данные'!B27),"",'Данные'!B27)</f>
        <v/>
      </c>
      <c r="C10" s="17" t="str">
        <f>IF(ISBLANK('Данные'!C27),"",'Данные'!C27)</f>
        <v/>
      </c>
      <c r="D10" s="17" t="str">
        <f>IF(ISBLANK('Данные'!E27),"",'Данные'!E27)</f>
        <v/>
      </c>
      <c r="E10" s="17" t="str">
        <f>IF(ISBLANK('Данные'!F27),"",'Данные'!F27)</f>
        <v/>
      </c>
      <c r="F10" s="18" t="str">
        <f>IF(ISBLANK('Данные'!H27),"",'Данные'!H27)</f>
        <v/>
      </c>
      <c r="G10" s="18" t="str">
        <f>IF(ISBLANK('Данные'!G27),"",'Данные'!G27)</f>
        <v/>
      </c>
      <c r="H10" s="19" t="str">
        <f>IF(ISBLANK('Расчёт'!B27),"",'Расчёт'!B27)</f>
        <v/>
      </c>
      <c r="I10" s="18" t="str">
        <f>IF(ISBLANK('Расчёт'!AP27),"",'Расчёт'!AP27)</f>
        <v/>
      </c>
      <c r="J10" s="19" t="str">
        <f>IF(ISBLANK('Расчёт'!AQ27),"",'Расчёт'!AQ27)</f>
        <v/>
      </c>
      <c r="K10" s="19" t="str">
        <f>IF(ISBLANK('Расчёт'!AR27),"",'Расчёт'!AR27)</f>
        <v/>
      </c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ht="40" customHeight="1" spans="1:23" x14ac:dyDescent="0.25">
      <c r="A11" s="16" t="str">
        <f>IF(ISBLANK('Данные'!A28),"",'Данные'!A28)</f>
        <v/>
      </c>
      <c r="B11" s="16" t="str">
        <f>IF(ISBLANK('Данные'!B28),"",'Данные'!B28)</f>
        <v/>
      </c>
      <c r="C11" s="17" t="str">
        <f>IF(ISBLANK('Данные'!C28),"",'Данные'!C28)</f>
        <v/>
      </c>
      <c r="D11" s="17" t="str">
        <f>IF(ISBLANK('Данные'!E28),"",'Данные'!E28)</f>
        <v/>
      </c>
      <c r="E11" s="17" t="str">
        <f>IF(ISBLANK('Данные'!F28),"",'Данные'!F28)</f>
        <v/>
      </c>
      <c r="F11" s="18" t="str">
        <f>IF(ISBLANK('Данные'!H28),"",'Данные'!H28)</f>
        <v/>
      </c>
      <c r="G11" s="18" t="str">
        <f>IF(ISBLANK('Данные'!G28),"",'Данные'!G28)</f>
        <v/>
      </c>
      <c r="H11" s="19" t="str">
        <f>IF(ISBLANK('Расчёт'!B28),"",'Расчёт'!B28)</f>
        <v/>
      </c>
      <c r="I11" s="18" t="str">
        <f>IF(ISBLANK('Расчёт'!AP28),"",'Расчёт'!AP28)</f>
        <v/>
      </c>
      <c r="J11" s="19" t="str">
        <f>IF(ISBLANK('Расчёт'!AQ28),"",'Расчёт'!AQ28)</f>
        <v/>
      </c>
      <c r="K11" s="19" t="str">
        <f>IF(ISBLANK('Расчёт'!AR28),"",'Расчёт'!AR28)</f>
        <v/>
      </c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ht="40" customHeight="1" spans="1:23" x14ac:dyDescent="0.25">
      <c r="A12" s="16" t="str">
        <f>IF(ISBLANK('Данные'!A29),"",'Данные'!A29)</f>
        <v/>
      </c>
      <c r="B12" s="16" t="str">
        <f>IF(ISBLANK('Данные'!B29),"",'Данные'!B29)</f>
        <v/>
      </c>
      <c r="C12" s="17" t="str">
        <f>IF(ISBLANK('Данные'!C29),"",'Данные'!C29)</f>
        <v/>
      </c>
      <c r="D12" s="17" t="str">
        <f>IF(ISBLANK('Данные'!E29),"",'Данные'!E29)</f>
        <v/>
      </c>
      <c r="E12" s="17" t="str">
        <f>IF(ISBLANK('Данные'!F29),"",'Данные'!F29)</f>
        <v/>
      </c>
      <c r="F12" s="18" t="str">
        <f>IF(ISBLANK('Данные'!H29),"",'Данные'!H29)</f>
        <v/>
      </c>
      <c r="G12" s="18" t="str">
        <f>IF(ISBLANK('Данные'!G29),"",'Данные'!G29)</f>
        <v/>
      </c>
      <c r="H12" s="19" t="str">
        <f>IF(ISBLANK('Расчёт'!B29),"",'Расчёт'!B29)</f>
        <v/>
      </c>
      <c r="I12" s="18" t="str">
        <f>IF(ISBLANK('Расчёт'!AP29),"",'Расчёт'!AP29)</f>
        <v/>
      </c>
      <c r="J12" s="19" t="str">
        <f>IF(ISBLANK('Расчёт'!AQ29),"",'Расчёт'!AQ29)</f>
        <v/>
      </c>
      <c r="K12" s="19" t="str">
        <f>IF(ISBLANK('Расчёт'!AR29),"",'Расчёт'!AR29)</f>
        <v/>
      </c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ht="40" customHeight="1" spans="1:23" x14ac:dyDescent="0.25">
      <c r="A13" s="16" t="str">
        <f>IF(ISBLANK('Данные'!A30),"",'Данные'!A30)</f>
        <v/>
      </c>
      <c r="B13" s="16" t="str">
        <f>IF(ISBLANK('Данные'!B30),"",'Данные'!B30)</f>
        <v/>
      </c>
      <c r="C13" s="17" t="str">
        <f>IF(ISBLANK('Данные'!C30),"",'Данные'!C30)</f>
        <v/>
      </c>
      <c r="D13" s="17" t="str">
        <f>IF(ISBLANK('Данные'!E30),"",'Данные'!E30)</f>
        <v/>
      </c>
      <c r="E13" s="17" t="str">
        <f>IF(ISBLANK('Данные'!F30),"",'Данные'!F30)</f>
        <v/>
      </c>
      <c r="F13" s="18" t="str">
        <f>IF(ISBLANK('Данные'!H30),"",'Данные'!H30)</f>
        <v/>
      </c>
      <c r="G13" s="18" t="str">
        <f>IF(ISBLANK('Данные'!G30),"",'Данные'!G30)</f>
        <v/>
      </c>
      <c r="H13" s="19" t="str">
        <f>IF(ISBLANK('Расчёт'!B30),"",'Расчёт'!B30)</f>
        <v/>
      </c>
      <c r="I13" s="18" t="str">
        <f>IF(ISBLANK('Расчёт'!AP30),"",'Расчёт'!AP30)</f>
        <v/>
      </c>
      <c r="J13" s="19" t="str">
        <f>IF(ISBLANK('Расчёт'!AQ30),"",'Расчёт'!AQ30)</f>
        <v/>
      </c>
      <c r="K13" s="19" t="str">
        <f>IF(ISBLANK('Расчёт'!AR30),"",'Расчёт'!AR30)</f>
        <v/>
      </c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ht="40" customHeight="1" spans="1:23" x14ac:dyDescent="0.25">
      <c r="A14" s="16" t="str">
        <f>IF(ISBLANK('Данные'!A31),"",'Данные'!A31)</f>
        <v/>
      </c>
      <c r="B14" s="16" t="str">
        <f>IF(ISBLANK('Данные'!B31),"",'Данные'!B31)</f>
        <v/>
      </c>
      <c r="C14" s="17" t="str">
        <f>IF(ISBLANK('Данные'!C31),"",'Данные'!C31)</f>
        <v/>
      </c>
      <c r="D14" s="17" t="str">
        <f>IF(ISBLANK('Данные'!E31),"",'Данные'!E31)</f>
        <v/>
      </c>
      <c r="E14" s="17" t="str">
        <f>IF(ISBLANK('Данные'!F31),"",'Данные'!F31)</f>
        <v/>
      </c>
      <c r="F14" s="18" t="str">
        <f>IF(ISBLANK('Данные'!H31),"",'Данные'!H31)</f>
        <v/>
      </c>
      <c r="G14" s="18" t="str">
        <f>IF(ISBLANK('Данные'!G31),"",'Данные'!G31)</f>
        <v/>
      </c>
      <c r="H14" s="19" t="str">
        <f>IF(ISBLANK('Расчёт'!B31),"",'Расчёт'!B31)</f>
        <v/>
      </c>
      <c r="I14" s="18" t="str">
        <f>IF(ISBLANK('Расчёт'!AP31),"",'Расчёт'!AP31)</f>
        <v/>
      </c>
      <c r="J14" s="19" t="str">
        <f>IF(ISBLANK('Расчёт'!AQ31),"",'Расчёт'!AQ31)</f>
        <v/>
      </c>
      <c r="K14" s="19" t="str">
        <f>IF(ISBLANK('Расчёт'!AR31),"",'Расчёт'!AR31)</f>
        <v/>
      </c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ht="40" customHeight="1" spans="1:23" x14ac:dyDescent="0.25">
      <c r="A15" s="16" t="str">
        <f>IF(ISBLANK('Данные'!A32),"",'Данные'!A32)</f>
        <v/>
      </c>
      <c r="B15" s="16" t="str">
        <f>IF(ISBLANK('Данные'!B32),"",'Данные'!B32)</f>
        <v/>
      </c>
      <c r="C15" s="17" t="str">
        <f>IF(ISBLANK('Данные'!C32),"",'Данные'!C32)</f>
        <v/>
      </c>
      <c r="D15" s="17" t="str">
        <f>IF(ISBLANK('Данные'!E32),"",'Данные'!E32)</f>
        <v/>
      </c>
      <c r="E15" s="17" t="str">
        <f>IF(ISBLANK('Данные'!F32),"",'Данные'!F32)</f>
        <v/>
      </c>
      <c r="F15" s="18" t="str">
        <f>IF(ISBLANK('Данные'!H32),"",'Данные'!H32)</f>
        <v/>
      </c>
      <c r="G15" s="18" t="str">
        <f>IF(ISBLANK('Данные'!G32),"",'Данные'!G32)</f>
        <v/>
      </c>
      <c r="H15" s="19" t="str">
        <f>IF(ISBLANK('Расчёт'!B32),"",'Расчёт'!B32)</f>
        <v/>
      </c>
      <c r="I15" s="18" t="str">
        <f>IF(ISBLANK('Расчёт'!AP32),"",'Расчёт'!AP32)</f>
        <v/>
      </c>
      <c r="J15" s="19" t="str">
        <f>IF(ISBLANK('Расчёт'!AQ32),"",'Расчёт'!AQ32)</f>
        <v/>
      </c>
      <c r="K15" s="19" t="str">
        <f>IF(ISBLANK('Расчёт'!AR32),"",'Расчёт'!AR32)</f>
        <v/>
      </c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ht="40" customHeight="1" spans="1:23" x14ac:dyDescent="0.25">
      <c r="A16" s="16" t="str">
        <f>IF(ISBLANK('Данные'!A33),"",'Данные'!A33)</f>
        <v/>
      </c>
      <c r="B16" s="16" t="str">
        <f>IF(ISBLANK('Данные'!B33),"",'Данные'!B33)</f>
        <v/>
      </c>
      <c r="C16" s="17" t="str">
        <f>IF(ISBLANK('Данные'!C33),"",'Данные'!C33)</f>
        <v/>
      </c>
      <c r="D16" s="17" t="str">
        <f>IF(ISBLANK('Данные'!E33),"",'Данные'!E33)</f>
        <v/>
      </c>
      <c r="E16" s="17" t="str">
        <f>IF(ISBLANK('Данные'!F33),"",'Данные'!F33)</f>
        <v/>
      </c>
      <c r="F16" s="18" t="str">
        <f>IF(ISBLANK('Данные'!H33),"",'Данные'!H33)</f>
        <v/>
      </c>
      <c r="G16" s="18" t="str">
        <f>IF(ISBLANK('Данные'!G33),"",'Данные'!G33)</f>
        <v/>
      </c>
      <c r="H16" s="19" t="str">
        <f>IF(ISBLANK('Расчёт'!B33),"",'Расчёт'!B33)</f>
        <v/>
      </c>
      <c r="I16" s="18" t="str">
        <f>IF(ISBLANK('Расчёт'!AP33),"",'Расчёт'!AP33)</f>
        <v/>
      </c>
      <c r="J16" s="19" t="str">
        <f>IF(ISBLANK('Расчёт'!AQ33),"",'Расчёт'!AQ33)</f>
        <v/>
      </c>
      <c r="K16" s="19" t="str">
        <f>IF(ISBLANK('Расчёт'!AR33),"",'Расчёт'!AR33)</f>
        <v/>
      </c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ht="30" customHeight="1" spans="1:23" x14ac:dyDescent="0.25">
      <c r="A17" s="20" t="s">
        <v>114</v>
      </c>
      <c r="B17" s="20"/>
      <c r="C17" s="20"/>
      <c r="D17" s="20" t="s">
        <v>115</v>
      </c>
      <c r="E17" s="20" t="s">
        <v>115</v>
      </c>
      <c r="F17" s="21"/>
      <c r="G17" s="21"/>
      <c r="H17" s="19">
        <f>IF(COUNT(H7:H16)=0,"",SUM(H7:H16))</f>
        <v>530000</v>
      </c>
      <c r="I17" s="21"/>
      <c r="J17" s="19">
        <f>IF(COUNT(J7:J16)=0,"",SUM(J7:J16))</f>
        <v>46250</v>
      </c>
      <c r="K17" s="19">
        <f>IF(COUNT(K7:K16)=0,"",SUM(K7:K16))</f>
        <v>397500</v>
      </c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ht="30" customHeight="1" spans="1:23" x14ac:dyDescent="0.25">
      <c r="A18" s="20" t="s">
        <v>77</v>
      </c>
      <c r="B18" s="20"/>
      <c r="C18" s="20"/>
      <c r="D18" s="20"/>
      <c r="E18" s="20"/>
      <c r="F18" s="21"/>
      <c r="G18" s="21"/>
      <c r="H18" s="19">
        <f>IF(ISBLANK('Расчёт'!B35),"",'Расчёт'!B35)</f>
        <v>0</v>
      </c>
      <c r="I18" s="21"/>
      <c r="J18" s="19">
        <f>IF(ISBLANK('Расчёт'!AQ35),"",'Расчёт'!AQ35)</f>
        <v>0</v>
      </c>
      <c r="K18" s="19">
        <f>IF(ISBLANK('Расчёт'!AR35),"",'Расчёт'!AR35)</f>
        <v>0</v>
      </c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ht="30" customHeight="1" spans="1:23" x14ac:dyDescent="0.25">
      <c r="A19" s="20" t="s">
        <v>116</v>
      </c>
      <c r="B19" s="20"/>
      <c r="C19" s="20"/>
      <c r="D19" s="20" t="s">
        <v>115</v>
      </c>
      <c r="E19" s="20" t="s">
        <v>115</v>
      </c>
      <c r="F19" s="21"/>
      <c r="G19" s="21"/>
      <c r="H19" s="19">
        <f>IF(COUNT(H17:H18)&lt;&gt;2,"",SUM(H17:H18))</f>
        <v>530000</v>
      </c>
      <c r="I19" s="21"/>
      <c r="J19" s="19">
        <f>IF(COUNT(J17:J18)&lt;&gt;2,"",SUM(J17:J18))</f>
        <v>46250</v>
      </c>
      <c r="K19" s="19">
        <f>IF(COUNT(K17:K18)&lt;&gt;2,"",SUM(K17:K18))</f>
        <v>397500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1" ht="25" customHeight="1" spans="1:11" x14ac:dyDescent="0.25">
      <c r="A21" s="1" t="s">
        <v>117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ht="25" customHeight="1" spans="1:11" x14ac:dyDescent="0.25">
      <c r="A22" s="1" t="s">
        <v>118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sheetProtection sheet="1"/>
  <mergeCells count="17">
    <mergeCell ref="A1:K1"/>
    <mergeCell ref="A2:K2"/>
    <mergeCell ref="I3:K3"/>
    <mergeCell ref="A3:A5"/>
    <mergeCell ref="B3:B5"/>
    <mergeCell ref="C3:C5"/>
    <mergeCell ref="D3:D5"/>
    <mergeCell ref="E3:E5"/>
    <mergeCell ref="F3:F5"/>
    <mergeCell ref="G3:G5"/>
    <mergeCell ref="H3:H5"/>
    <mergeCell ref="I4:K4"/>
    <mergeCell ref="A17:C17"/>
    <mergeCell ref="A18:C18"/>
    <mergeCell ref="A19:C19"/>
    <mergeCell ref="A21:K21"/>
    <mergeCell ref="A22:K22"/>
  </mergeCells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36"/>
  <sheetViews>
    <sheetView workbookViewId="0" showGridLines="0" zoomScale="100" zoomScaleNormal="100"/>
  </sheetViews>
  <sheetFormatPr defaultRowHeight="15" outlineLevelRow="0" outlineLevelCol="0" x14ac:dyDescent="55"/>
  <cols>
    <col min="1" max="1" width="50" customWidth="1"/>
    <col min="2" max="45" width="16" customWidth="1"/>
  </cols>
  <sheetData>
    <row r="1" spans="1:1" x14ac:dyDescent="0.25">
      <c r="A1" s="1" t="s">
        <v>162</v>
      </c>
    </row>
    <row r="23" ht="60" customHeight="1" spans="1:45" s="6" customFormat="1" x14ac:dyDescent="0.25">
      <c r="A23" s="7" t="s">
        <v>163</v>
      </c>
      <c r="B23" s="7" t="s">
        <v>164</v>
      </c>
      <c r="C23" s="7" t="s">
        <v>165</v>
      </c>
      <c r="D23" s="7" t="s">
        <v>166</v>
      </c>
      <c r="E23" s="7" t="s">
        <v>167</v>
      </c>
      <c r="F23" s="7" t="s">
        <v>168</v>
      </c>
      <c r="G23" s="7" t="s">
        <v>169</v>
      </c>
      <c r="H23" s="7" t="s">
        <v>170</v>
      </c>
      <c r="I23" s="7" t="s">
        <v>171</v>
      </c>
      <c r="J23" s="7" t="s">
        <v>172</v>
      </c>
      <c r="K23" s="7" t="s">
        <v>173</v>
      </c>
      <c r="L23" s="7" t="s">
        <v>174</v>
      </c>
      <c r="M23" s="7" t="s">
        <v>175</v>
      </c>
      <c r="N23" s="7" t="s">
        <v>176</v>
      </c>
      <c r="O23" s="7" t="s">
        <v>177</v>
      </c>
      <c r="P23" s="7" t="s">
        <v>178</v>
      </c>
      <c r="Q23" s="7" t="s">
        <v>179</v>
      </c>
      <c r="R23" s="7" t="s">
        <v>180</v>
      </c>
      <c r="S23" s="7" t="s">
        <v>181</v>
      </c>
      <c r="T23" s="7" t="s">
        <v>182</v>
      </c>
      <c r="U23" s="7" t="s">
        <v>183</v>
      </c>
      <c r="V23" s="7" t="s">
        <v>184</v>
      </c>
      <c r="W23" s="7" t="s">
        <v>185</v>
      </c>
      <c r="X23" s="7" t="s">
        <v>186</v>
      </c>
      <c r="Y23" s="7" t="s">
        <v>187</v>
      </c>
      <c r="Z23" s="7" t="s">
        <v>188</v>
      </c>
      <c r="AA23" s="7" t="s">
        <v>189</v>
      </c>
      <c r="AB23" s="7" t="s">
        <v>190</v>
      </c>
      <c r="AC23" s="7" t="s">
        <v>191</v>
      </c>
      <c r="AD23" s="7" t="s">
        <v>192</v>
      </c>
      <c r="AE23" s="7" t="s">
        <v>193</v>
      </c>
      <c r="AF23" s="7" t="s">
        <v>194</v>
      </c>
      <c r="AG23" s="7" t="s">
        <v>195</v>
      </c>
      <c r="AH23" s="7" t="s">
        <v>196</v>
      </c>
      <c r="AI23" s="7" t="s">
        <v>197</v>
      </c>
      <c r="AJ23" s="7" t="s">
        <v>198</v>
      </c>
      <c r="AK23" s="7" t="s">
        <v>199</v>
      </c>
      <c r="AL23" s="7" t="s">
        <v>200</v>
      </c>
      <c r="AM23" s="7" t="s">
        <v>201</v>
      </c>
      <c r="AN23" s="7" t="s">
        <v>202</v>
      </c>
      <c r="AO23" s="7" t="s">
        <v>203</v>
      </c>
      <c r="AP23" s="7" t="s">
        <v>204</v>
      </c>
      <c r="AQ23" s="7" t="s">
        <v>205</v>
      </c>
      <c r="AR23" s="7" t="s">
        <v>206</v>
      </c>
      <c r="AS23" s="7" t="s">
        <v>207</v>
      </c>
    </row>
    <row r="24" ht="66" customHeight="1" spans="1:45" x14ac:dyDescent="0.25">
      <c r="A24" s="11" t="str">
        <f>IF(ISBLANK('Данные'!C24),"",'Данные'!C24)</f>
        <v>Окраска поливинилацетатными водоэмульсионными составами улучшенная: по сборным конструкциям стен, подготовленным под окраску</v>
      </c>
      <c r="B24" s="11">
        <f>IF(OR('Данные'!C24="",COUNT('Данные'!G24,'Данные'!H24)&lt;&gt;2),"",ROUND('Данные'!G24*'Данные'!H24,2))</f>
        <v>350000</v>
      </c>
      <c r="C24" s="11">
        <f>IF(ISBLANK('Данные'!K24),"",'Данные'!K24)</f>
        <v>0</v>
      </c>
      <c r="D24" s="11">
        <f>IF(OR('Данные'!C24="",COUNT(C24,'Данные'!H24)&lt;&gt;2),"",ROUND(C24*'Данные'!H24,2))</f>
        <v>0</v>
      </c>
      <c r="E24" s="11">
        <f>IF(COUNT('Данные'!J24,D24)&lt;&gt;2,"",'Данные'!J24+D24)</f>
        <v>70000</v>
      </c>
      <c r="F24" s="11">
        <f>IF(ISBLANK('Данные'!M24),"",'Данные'!M24)</f>
        <v>0</v>
      </c>
      <c r="G24" s="11">
        <f>IF(OR('Данные'!C24="",COUNT(F24,'Данные'!H24)&lt;&gt;2),"",ROUND(F24*'Данные'!H24,2))</f>
        <v>0</v>
      </c>
      <c r="H24" s="11">
        <f>IF(COUNT(E24,G24)&lt;&gt;2,"",E24+G24)</f>
        <v>70000</v>
      </c>
      <c r="I24" s="11">
        <f>IF(ISBLANK('Данные'!O24),"",'Данные'!O24)</f>
        <v>0</v>
      </c>
      <c r="J24" s="11">
        <f>IF(OR('Данные'!C24="",COUNT(I24,'Данные'!H24)&lt;&gt;2),"",ROUND(I24*'Данные'!H24,2))</f>
        <v>0</v>
      </c>
      <c r="K24" s="11">
        <f>IF(COUNT(H24,J24)&lt;&gt;2,"",H24+J24)</f>
        <v>70000</v>
      </c>
      <c r="L24" s="11">
        <f>IF(ISBLANK('Данные'!Q24),"",'Данные'!Q24)</f>
        <v>1</v>
      </c>
      <c r="M24" s="11">
        <f>IF(OR('Данные'!C24="",COUNT(L24,'Данные'!H24)&lt;&gt;2),"",ROUND(L24*'Данные'!H24,2))</f>
        <v>35000</v>
      </c>
      <c r="N24" s="11">
        <f>IF(COUNT(K24,M24)&lt;&gt;2,"",K24+M24)</f>
        <v>105000</v>
      </c>
      <c r="O24" s="11">
        <f>IF(ISBLANK('Данные'!S24),"",'Данные'!S24)</f>
        <v>1.5</v>
      </c>
      <c r="P24" s="11">
        <f>IF(OR('Данные'!C24="",COUNT(O24,'Данные'!H24)&lt;&gt;2),"",ROUND(O24*'Данные'!H24,2))</f>
        <v>52500</v>
      </c>
      <c r="Q24" s="11">
        <f>IF(COUNT(N24,P24)&lt;&gt;2,"",N24+P24)</f>
        <v>157500</v>
      </c>
      <c r="R24" s="11">
        <f>IF(ISBLANK('Данные'!U24),"",'Данные'!U24)</f>
        <v>2</v>
      </c>
      <c r="S24" s="11">
        <f>IF(OR('Данные'!C24="",COUNT(R24,'Данные'!H24)&lt;&gt;2),"",ROUND(R24*'Данные'!H24,2))</f>
        <v>70000</v>
      </c>
      <c r="T24" s="11">
        <f>IF(COUNT(Q24,S24)&lt;&gt;2,"",Q24+S24)</f>
        <v>227500</v>
      </c>
      <c r="U24" s="11">
        <f>IF(ISBLANK('Данные'!W24),"",'Данные'!W24)</f>
        <v>0</v>
      </c>
      <c r="V24" s="11">
        <f>IF(OR('Данные'!C24="",COUNT(U24,'Данные'!H24)&lt;&gt;2),"",ROUND(U24*'Данные'!H24,2))</f>
        <v>0</v>
      </c>
      <c r="W24" s="11">
        <f>IF(COUNT(T24,V24)&lt;&gt;2,"",T24+V24)</f>
        <v>227500</v>
      </c>
      <c r="X24" s="11">
        <f>IF(ISBLANK('Данные'!Y24),"",'Данные'!Y24)</f>
        <v>0</v>
      </c>
      <c r="Y24" s="11">
        <f>IF(OR('Данные'!C24="",COUNT(X24,'Данные'!H24)&lt;&gt;2),"",ROUND(X24*'Данные'!H24,2))</f>
        <v>0</v>
      </c>
      <c r="Z24" s="11">
        <f>IF(COUNT(W24,Y24)&lt;&gt;2,"",W24+Y24)</f>
        <v>227500</v>
      </c>
      <c r="AA24" s="11">
        <f>IF(ISBLANK('Данные'!AA24),"",'Данные'!AA24)</f>
        <v>0</v>
      </c>
      <c r="AB24" s="11">
        <f>IF(OR('Данные'!C24="",COUNT(AA24,'Данные'!H24)&lt;&gt;2),"",ROUND(AA24*'Данные'!H24,2))</f>
        <v>0</v>
      </c>
      <c r="AC24" s="11">
        <f>IF(COUNT(Z24,AB24)&lt;&gt;2,"",Z24+AB24)</f>
        <v>227500</v>
      </c>
      <c r="AD24" s="11">
        <f>IF(ISBLANK('Данные'!AC24),"",'Данные'!AC24)</f>
        <v>0</v>
      </c>
      <c r="AE24" s="11">
        <f>IF(OR('Данные'!C24="",COUNT(AD24,'Данные'!H24)&lt;&gt;2),"",ROUND(AD24*'Данные'!H24,2))</f>
        <v>0</v>
      </c>
      <c r="AF24" s="11">
        <f>IF(COUNT(AC24,AE24)&lt;&gt;2,"",AC24+AE24)</f>
        <v>227500</v>
      </c>
      <c r="AG24" s="11">
        <f>IF(ISBLANK('Данные'!AE24),"",'Данные'!AE24)</f>
        <v>0</v>
      </c>
      <c r="AH24" s="11">
        <f>IF(OR('Данные'!C24="",COUNT(AG24,'Данные'!H24)&lt;&gt;2),"",ROUND(AG24*'Данные'!H24,2))</f>
        <v>0</v>
      </c>
      <c r="AI24" s="11">
        <f>IF(COUNT(AF24,AH24)&lt;&gt;2,"",AF24+AH24)</f>
        <v>227500</v>
      </c>
      <c r="AJ24" s="11">
        <f>IF(ISBLANK('Данные'!AG24),"",'Данные'!AG24)</f>
        <v>0</v>
      </c>
      <c r="AK24" s="11">
        <f>IF(OR('Данные'!C24="",COUNT(AJ24,'Данные'!H24)&lt;&gt;2),"",ROUND(AJ24*'Данные'!H24,2))</f>
        <v>0</v>
      </c>
      <c r="AL24" s="11">
        <f>IF(COUNT(AI24,AK24)&lt;&gt;2,"",AI24+AK24)</f>
        <v>227500</v>
      </c>
      <c r="AM24" s="11">
        <f>IF(COUNT('Данные'!V24,'Данные'!H24)&lt;&gt;2,"",ROUND('Данные'!V24*'Данные'!H24,2))</f>
        <v>63000</v>
      </c>
      <c r="AN24" s="11">
        <f>IF(COUNT(D24,G24,J24,M24,P24,S24,V24,Y24,AB24,AE24,AH24,AK24)&lt;&gt;12,"",SUM(D24,G24,J24,M24,P24,S24,V24,Y24,AB24,AE24,AH24,AK24))</f>
        <v>157500</v>
      </c>
      <c r="AO24" s="11">
        <f>IF(COUNT(C24,F24,I24,L24,O24,R24,U24,X24,AA24,AD24,AG24,AJ24)&lt;&gt;12,"",SUM(C24,F24,I24,L24,O24,R24,U24,X24,AA24,AD24,AG24,AJ24))</f>
        <v>4.5</v>
      </c>
      <c r="AP24" s="11">
        <f>IF(ISBLANK('Данные'!AI24),"",'Данные'!AI24)</f>
        <v>1</v>
      </c>
      <c r="AQ24" s="11">
        <f>IF(COUNT(AP24,'Данные'!H24)&lt;&gt;2,"",ROUND(AP24*'Данные'!H24,2))</f>
        <v>35000</v>
      </c>
      <c r="AR24" s="11">
        <f>IF(COUNT(AL24,AQ24)&lt;&gt;2,"",AL24+AQ24)</f>
        <v>262500</v>
      </c>
      <c r="AS24" s="11">
        <f>IF(COUNT('Данные'!L24,'Данные'!N24,'Данные'!P24,'Данные'!R24,'Данные'!T24,'Данные'!V24,'Данные'!X24,'Данные'!Z24,'Данные'!AB24,'Данные'!AD24,'Данные'!AF24,'Данные'!AH24)&lt;&gt;12,"",SUM('Данные'!L24,'Данные'!N24,'Данные'!P24,'Данные'!R24,'Данные'!T24,'Данные'!V24,'Данные'!X24,'Данные'!Z24,'Данные'!AB24,'Данные'!AD24,'Данные'!AF24,'Данные'!AH24))</f>
        <v>4.3</v>
      </c>
    </row>
    <row r="25" ht="66" customHeight="1" spans="1:45" x14ac:dyDescent="0.25">
      <c r="A25" s="11" t="str">
        <f>IF(ISBLANK('Данные'!C25),"",'Данные'!C25)</f>
        <v>Окраска поливинилацетатными водоэмульсионными составами улучшенная: по сборным конструкциям потолков, подготовленным под окраску</v>
      </c>
      <c r="B25" s="11">
        <f>IF(OR('Данные'!C25="",COUNT('Данные'!G25,'Данные'!H25)&lt;&gt;2),"",ROUND('Данные'!G25*'Данные'!H25,2))</f>
        <v>180000</v>
      </c>
      <c r="C25" s="11">
        <f>IF(ISBLANK('Данные'!K25),"",'Данные'!K25)</f>
        <v>0</v>
      </c>
      <c r="D25" s="11">
        <f>IF(OR('Данные'!C25="",COUNT(C25,'Данные'!H25)&lt;&gt;2),"",ROUND(C25*'Данные'!H25,2))</f>
        <v>0</v>
      </c>
      <c r="E25" s="11">
        <f>IF(COUNT('Данные'!J25,D25)&lt;&gt;2,"",'Данные'!J25+D25)</f>
        <v>45000</v>
      </c>
      <c r="F25" s="11">
        <f>IF(ISBLANK('Данные'!M25),"",'Данные'!M25)</f>
        <v>0</v>
      </c>
      <c r="G25" s="11">
        <f>IF(OR('Данные'!C25="",COUNT(F25,'Данные'!H25)&lt;&gt;2),"",ROUND(F25*'Данные'!H25,2))</f>
        <v>0</v>
      </c>
      <c r="H25" s="11">
        <f>IF(COUNT(E25,G25)&lt;&gt;2,"",E25+G25)</f>
        <v>45000</v>
      </c>
      <c r="I25" s="11">
        <f>IF(ISBLANK('Данные'!O25),"",'Данные'!O25)</f>
        <v>0</v>
      </c>
      <c r="J25" s="11">
        <f>IF(OR('Данные'!C25="",COUNT(I25,'Данные'!H25)&lt;&gt;2),"",ROUND(I25*'Данные'!H25,2))</f>
        <v>0</v>
      </c>
      <c r="K25" s="11">
        <f>IF(COUNT(H25,J25)&lt;&gt;2,"",H25+J25)</f>
        <v>45000</v>
      </c>
      <c r="L25" s="11">
        <f>IF(ISBLANK('Данные'!Q25),"",'Данные'!Q25)</f>
        <v>0.5</v>
      </c>
      <c r="M25" s="11">
        <f>IF(OR('Данные'!C25="",COUNT(L25,'Данные'!H25)&lt;&gt;2),"",ROUND(L25*'Данные'!H25,2))</f>
        <v>22500</v>
      </c>
      <c r="N25" s="11">
        <f>IF(COUNT(K25,M25)&lt;&gt;2,"",K25+M25)</f>
        <v>67500</v>
      </c>
      <c r="O25" s="11">
        <f>IF(ISBLANK('Данные'!S25),"",'Данные'!S25)</f>
        <v>0.5</v>
      </c>
      <c r="P25" s="11">
        <f>IF(OR('Данные'!C25="",COUNT(O25,'Данные'!H25)&lt;&gt;2),"",ROUND(O25*'Данные'!H25,2))</f>
        <v>22500</v>
      </c>
      <c r="Q25" s="11">
        <f>IF(COUNT(N25,P25)&lt;&gt;2,"",N25+P25)</f>
        <v>90000</v>
      </c>
      <c r="R25" s="11">
        <f>IF(ISBLANK('Данные'!U25),"",'Данные'!U25)</f>
        <v>0.75</v>
      </c>
      <c r="S25" s="11">
        <f>IF(OR('Данные'!C25="",COUNT(R25,'Данные'!H25)&lt;&gt;2),"",ROUND(R25*'Данные'!H25,2))</f>
        <v>33750</v>
      </c>
      <c r="T25" s="11">
        <f>IF(COUNT(Q25,S25)&lt;&gt;2,"",Q25+S25)</f>
        <v>123750</v>
      </c>
      <c r="U25" s="11">
        <f>IF(ISBLANK('Данные'!W25),"",'Данные'!W25)</f>
        <v>0</v>
      </c>
      <c r="V25" s="11">
        <f>IF(OR('Данные'!C25="",COUNT(U25,'Данные'!H25)&lt;&gt;2),"",ROUND(U25*'Данные'!H25,2))</f>
        <v>0</v>
      </c>
      <c r="W25" s="11">
        <f>IF(COUNT(T25,V25)&lt;&gt;2,"",T25+V25)</f>
        <v>123750</v>
      </c>
      <c r="X25" s="11">
        <f>IF(ISBLANK('Данные'!Y25),"",'Данные'!Y25)</f>
        <v>0</v>
      </c>
      <c r="Y25" s="11">
        <f>IF(OR('Данные'!C25="",COUNT(X25,'Данные'!H25)&lt;&gt;2),"",ROUND(X25*'Данные'!H25,2))</f>
        <v>0</v>
      </c>
      <c r="Z25" s="11">
        <f>IF(COUNT(W25,Y25)&lt;&gt;2,"",W25+Y25)</f>
        <v>123750</v>
      </c>
      <c r="AA25" s="11">
        <f>IF(ISBLANK('Данные'!AA25),"",'Данные'!AA25)</f>
        <v>0</v>
      </c>
      <c r="AB25" s="11">
        <f>IF(OR('Данные'!C25="",COUNT(AA25,'Данные'!H25)&lt;&gt;2),"",ROUND(AA25*'Данные'!H25,2))</f>
        <v>0</v>
      </c>
      <c r="AC25" s="11">
        <f>IF(COUNT(Z25,AB25)&lt;&gt;2,"",Z25+AB25)</f>
        <v>123750</v>
      </c>
      <c r="AD25" s="11">
        <f>IF(ISBLANK('Данные'!AC25),"",'Данные'!AC25)</f>
        <v>0</v>
      </c>
      <c r="AE25" s="11">
        <f>IF(OR('Данные'!C25="",COUNT(AD25,'Данные'!H25)&lt;&gt;2),"",ROUND(AD25*'Данные'!H25,2))</f>
        <v>0</v>
      </c>
      <c r="AF25" s="11">
        <f>IF(COUNT(AC25,AE25)&lt;&gt;2,"",AC25+AE25)</f>
        <v>123750</v>
      </c>
      <c r="AG25" s="11">
        <f>IF(ISBLANK('Данные'!AE25),"",'Данные'!AE25)</f>
        <v>0</v>
      </c>
      <c r="AH25" s="11">
        <f>IF(OR('Данные'!C25="",COUNT(AG25,'Данные'!H25)&lt;&gt;2),"",ROUND(AG25*'Данные'!H25,2))</f>
        <v>0</v>
      </c>
      <c r="AI25" s="11">
        <f>IF(COUNT(AF25,AH25)&lt;&gt;2,"",AF25+AH25)</f>
        <v>123750</v>
      </c>
      <c r="AJ25" s="11">
        <f>IF(ISBLANK('Данные'!AG25),"",'Данные'!AG25)</f>
        <v>0</v>
      </c>
      <c r="AK25" s="11">
        <f>IF(OR('Данные'!C25="",COUNT(AJ25,'Данные'!H25)&lt;&gt;2),"",ROUND(AJ25*'Данные'!H25,2))</f>
        <v>0</v>
      </c>
      <c r="AL25" s="11">
        <f>IF(COUNT(AI25,AK25)&lt;&gt;2,"",AI25+AK25)</f>
        <v>123750</v>
      </c>
      <c r="AM25" s="11">
        <f>IF(COUNT('Данные'!V25,'Данные'!H25)&lt;&gt;2,"",ROUND('Данные'!V25*'Данные'!H25,2))</f>
        <v>27000</v>
      </c>
      <c r="AN25" s="11">
        <f>IF(COUNT(D25,G25,J25,M25,P25,S25,V25,Y25,AB25,AE25,AH25,AK25)&lt;&gt;12,"",SUM(D25,G25,J25,M25,P25,S25,V25,Y25,AB25,AE25,AH25,AK25))</f>
        <v>78750</v>
      </c>
      <c r="AO25" s="11">
        <f>IF(COUNT(C25,F25,I25,L25,O25,R25,U25,X25,AA25,AD25,AG25,AJ25)&lt;&gt;12,"",SUM(C25,F25,I25,L25,O25,R25,U25,X25,AA25,AD25,AG25,AJ25))</f>
        <v>1.75</v>
      </c>
      <c r="AP25" s="11">
        <f>IF(ISBLANK('Данные'!AI25),"",'Данные'!AI25)</f>
        <v>0.25</v>
      </c>
      <c r="AQ25" s="11">
        <f>IF(COUNT(AP25,'Данные'!H25)&lt;&gt;2,"",ROUND(AP25*'Данные'!H25,2))</f>
        <v>11250</v>
      </c>
      <c r="AR25" s="11">
        <f>IF(COUNT(AL25,AQ25)&lt;&gt;2,"",AL25+AQ25)</f>
        <v>135000</v>
      </c>
      <c r="AS25" s="11">
        <f>IF(COUNT('Данные'!L25,'Данные'!N25,'Данные'!P25,'Данные'!R25,'Данные'!T25,'Данные'!V25,'Данные'!X25,'Данные'!Z25,'Данные'!AB25,'Данные'!AD25,'Данные'!AF25,'Данные'!AH25)&lt;&gt;12,"",SUM('Данные'!L25,'Данные'!N25,'Данные'!P25,'Данные'!R25,'Данные'!T25,'Данные'!V25,'Данные'!X25,'Данные'!Z25,'Данные'!AB25,'Данные'!AD25,'Данные'!AF25,'Данные'!AH25))</f>
        <v>1.6</v>
      </c>
    </row>
    <row r="26" ht="66" customHeight="1" spans="1:45" x14ac:dyDescent="0.25">
      <c r="A26" s="11" t="str">
        <f>IF(ISBLANK('Данные'!C26),"",'Данные'!C26)</f>
        <v/>
      </c>
      <c r="B26" s="11" t="str">
        <f>IF(OR('Данные'!C26="",COUNT('Данные'!G26,'Данные'!H26)&lt;&gt;2),"",ROUND('Данные'!G26*'Данные'!H26,2))</f>
        <v/>
      </c>
      <c r="C26" s="11" t="str">
        <f>IF(ISBLANK('Данные'!K26),"",'Данные'!K26)</f>
        <v/>
      </c>
      <c r="D26" s="11" t="str">
        <f>IF(OR('Данные'!C26="",COUNT(C26,'Данные'!H26)&lt;&gt;2),"",ROUND(C26*'Данные'!H26,2))</f>
        <v/>
      </c>
      <c r="E26" s="11" t="str">
        <f>IF(COUNT('Данные'!J26,D26)&lt;&gt;2,"",'Данные'!J26+D26)</f>
        <v/>
      </c>
      <c r="F26" s="11" t="str">
        <f>IF(ISBLANK('Данные'!M26),"",'Данные'!M26)</f>
        <v/>
      </c>
      <c r="G26" s="11" t="str">
        <f>IF(OR('Данные'!C26="",COUNT(F26,'Данные'!H26)&lt;&gt;2),"",ROUND(F26*'Данные'!H26,2))</f>
        <v/>
      </c>
      <c r="H26" s="11" t="str">
        <f>IF(COUNT(E26,G26)&lt;&gt;2,"",E26+G26)</f>
        <v/>
      </c>
      <c r="I26" s="11" t="str">
        <f>IF(ISBLANK('Данные'!O26),"",'Данные'!O26)</f>
        <v/>
      </c>
      <c r="J26" s="11" t="str">
        <f>IF(OR('Данные'!C26="",COUNT(I26,'Данные'!H26)&lt;&gt;2),"",ROUND(I26*'Данные'!H26,2))</f>
        <v/>
      </c>
      <c r="K26" s="11" t="str">
        <f>IF(COUNT(H26,J26)&lt;&gt;2,"",H26+J26)</f>
        <v/>
      </c>
      <c r="L26" s="11" t="str">
        <f>IF(ISBLANK('Данные'!Q26),"",'Данные'!Q26)</f>
        <v/>
      </c>
      <c r="M26" s="11" t="str">
        <f>IF(OR('Данные'!C26="",COUNT(L26,'Данные'!H26)&lt;&gt;2),"",ROUND(L26*'Данные'!H26,2))</f>
        <v/>
      </c>
      <c r="N26" s="11" t="str">
        <f>IF(COUNT(K26,M26)&lt;&gt;2,"",K26+M26)</f>
        <v/>
      </c>
      <c r="O26" s="11" t="str">
        <f>IF(ISBLANK('Данные'!S26),"",'Данные'!S26)</f>
        <v/>
      </c>
      <c r="P26" s="11" t="str">
        <f>IF(OR('Данные'!C26="",COUNT(O26,'Данные'!H26)&lt;&gt;2),"",ROUND(O26*'Данные'!H26,2))</f>
        <v/>
      </c>
      <c r="Q26" s="11" t="str">
        <f>IF(COUNT(N26,P26)&lt;&gt;2,"",N26+P26)</f>
        <v/>
      </c>
      <c r="R26" s="11" t="str">
        <f>IF(ISBLANK('Данные'!U26),"",'Данные'!U26)</f>
        <v/>
      </c>
      <c r="S26" s="11" t="str">
        <f>IF(OR('Данные'!C26="",COUNT(R26,'Данные'!H26)&lt;&gt;2),"",ROUND(R26*'Данные'!H26,2))</f>
        <v/>
      </c>
      <c r="T26" s="11" t="str">
        <f>IF(COUNT(Q26,S26)&lt;&gt;2,"",Q26+S26)</f>
        <v/>
      </c>
      <c r="U26" s="11" t="str">
        <f>IF(ISBLANK('Данные'!W26),"",'Данные'!W26)</f>
        <v/>
      </c>
      <c r="V26" s="11" t="str">
        <f>IF(OR('Данные'!C26="",COUNT(U26,'Данные'!H26)&lt;&gt;2),"",ROUND(U26*'Данные'!H26,2))</f>
        <v/>
      </c>
      <c r="W26" s="11" t="str">
        <f>IF(COUNT(T26,V26)&lt;&gt;2,"",T26+V26)</f>
        <v/>
      </c>
      <c r="X26" s="11" t="str">
        <f>IF(ISBLANK('Данные'!Y26),"",'Данные'!Y26)</f>
        <v/>
      </c>
      <c r="Y26" s="11" t="str">
        <f>IF(OR('Данные'!C26="",COUNT(X26,'Данные'!H26)&lt;&gt;2),"",ROUND(X26*'Данные'!H26,2))</f>
        <v/>
      </c>
      <c r="Z26" s="11" t="str">
        <f>IF(COUNT(W26,Y26)&lt;&gt;2,"",W26+Y26)</f>
        <v/>
      </c>
      <c r="AA26" s="11" t="str">
        <f>IF(ISBLANK('Данные'!AA26),"",'Данные'!AA26)</f>
        <v/>
      </c>
      <c r="AB26" s="11" t="str">
        <f>IF(OR('Данные'!C26="",COUNT(AA26,'Данные'!H26)&lt;&gt;2),"",ROUND(AA26*'Данные'!H26,2))</f>
        <v/>
      </c>
      <c r="AC26" s="11" t="str">
        <f>IF(COUNT(Z26,AB26)&lt;&gt;2,"",Z26+AB26)</f>
        <v/>
      </c>
      <c r="AD26" s="11" t="str">
        <f>IF(ISBLANK('Данные'!AC26),"",'Данные'!AC26)</f>
        <v/>
      </c>
      <c r="AE26" s="11" t="str">
        <f>IF(OR('Данные'!C26="",COUNT(AD26,'Данные'!H26)&lt;&gt;2),"",ROUND(AD26*'Данные'!H26,2))</f>
        <v/>
      </c>
      <c r="AF26" s="11" t="str">
        <f>IF(COUNT(AC26,AE26)&lt;&gt;2,"",AC26+AE26)</f>
        <v/>
      </c>
      <c r="AG26" s="11" t="str">
        <f>IF(ISBLANK('Данные'!AE26),"",'Данные'!AE26)</f>
        <v/>
      </c>
      <c r="AH26" s="11" t="str">
        <f>IF(OR('Данные'!C26="",COUNT(AG26,'Данные'!H26)&lt;&gt;2),"",ROUND(AG26*'Данные'!H26,2))</f>
        <v/>
      </c>
      <c r="AI26" s="11" t="str">
        <f>IF(COUNT(AF26,AH26)&lt;&gt;2,"",AF26+AH26)</f>
        <v/>
      </c>
      <c r="AJ26" s="11" t="str">
        <f>IF(ISBLANK('Данные'!AG26),"",'Данные'!AG26)</f>
        <v/>
      </c>
      <c r="AK26" s="11" t="str">
        <f>IF(OR('Данные'!C26="",COUNT(AJ26,'Данные'!H26)&lt;&gt;2),"",ROUND(AJ26*'Данные'!H26,2))</f>
        <v/>
      </c>
      <c r="AL26" s="11" t="str">
        <f>IF(COUNT(AI26,AK26)&lt;&gt;2,"",AI26+AK26)</f>
        <v/>
      </c>
      <c r="AM26" s="11" t="str">
        <f>IF(COUNT('Данные'!V26,'Данные'!H26)&lt;&gt;2,"",ROUND('Данные'!V26*'Данные'!H26,2))</f>
        <v/>
      </c>
      <c r="AN26" s="11" t="str">
        <f>IF(COUNT(D26,G26,J26,M26,P26,S26,V26,Y26,AB26,AE26,AH26,AK26)&lt;&gt;12,"",SUM(D26,G26,J26,M26,P26,S26,V26,Y26,AB26,AE26,AH26,AK26))</f>
        <v/>
      </c>
      <c r="AO26" s="11" t="str">
        <f>IF(COUNT(C26,F26,I26,L26,O26,R26,U26,X26,AA26,AD26,AG26,AJ26)&lt;&gt;12,"",SUM(C26,F26,I26,L26,O26,R26,U26,X26,AA26,AD26,AG26,AJ26))</f>
        <v/>
      </c>
      <c r="AP26" s="11" t="str">
        <f>IF(ISBLANK('Данные'!AI26),"",'Данные'!AI26)</f>
        <v/>
      </c>
      <c r="AQ26" s="11" t="str">
        <f>IF(COUNT(AP26,'Данные'!H26)&lt;&gt;2,"",ROUND(AP26*'Данные'!H26,2))</f>
        <v/>
      </c>
      <c r="AR26" s="11" t="str">
        <f>IF(COUNT(AL26,AQ26)&lt;&gt;2,"",AL26+AQ26)</f>
        <v/>
      </c>
      <c r="AS26" s="11" t="str">
        <f>IF(COUNT('Данные'!L26,'Данные'!N26,'Данные'!P26,'Данные'!R26,'Данные'!T26,'Данные'!V26,'Данные'!X26,'Данные'!Z26,'Данные'!AB26,'Данные'!AD26,'Данные'!AF26,'Данные'!AH26)&lt;&gt;12,"",SUM('Данные'!L26,'Данные'!N26,'Данные'!P26,'Данные'!R26,'Данные'!T26,'Данные'!V26,'Данные'!X26,'Данные'!Z26,'Данные'!AB26,'Данные'!AD26,'Данные'!AF26,'Данные'!AH26))</f>
        <v/>
      </c>
    </row>
    <row r="27" ht="66" customHeight="1" spans="1:45" x14ac:dyDescent="0.25">
      <c r="A27" s="11" t="str">
        <f>IF(ISBLANK('Данные'!C27),"",'Данные'!C27)</f>
        <v/>
      </c>
      <c r="B27" s="11" t="str">
        <f>IF(OR('Данные'!C27="",COUNT('Данные'!G27,'Данные'!H27)&lt;&gt;2),"",ROUND('Данные'!G27*'Данные'!H27,2))</f>
        <v/>
      </c>
      <c r="C27" s="11" t="str">
        <f>IF(ISBLANK('Данные'!K27),"",'Данные'!K27)</f>
        <v/>
      </c>
      <c r="D27" s="11" t="str">
        <f>IF(OR('Данные'!C27="",COUNT(C27,'Данные'!H27)&lt;&gt;2),"",ROUND(C27*'Данные'!H27,2))</f>
        <v/>
      </c>
      <c r="E27" s="11" t="str">
        <f>IF(COUNT('Данные'!J27,D27)&lt;&gt;2,"",'Данные'!J27+D27)</f>
        <v/>
      </c>
      <c r="F27" s="11" t="str">
        <f>IF(ISBLANK('Данные'!M27),"",'Данные'!M27)</f>
        <v/>
      </c>
      <c r="G27" s="11" t="str">
        <f>IF(OR('Данные'!C27="",COUNT(F27,'Данные'!H27)&lt;&gt;2),"",ROUND(F27*'Данные'!H27,2))</f>
        <v/>
      </c>
      <c r="H27" s="11" t="str">
        <f>IF(COUNT(E27,G27)&lt;&gt;2,"",E27+G27)</f>
        <v/>
      </c>
      <c r="I27" s="11" t="str">
        <f>IF(ISBLANK('Данные'!O27),"",'Данные'!O27)</f>
        <v/>
      </c>
      <c r="J27" s="11" t="str">
        <f>IF(OR('Данные'!C27="",COUNT(I27,'Данные'!H27)&lt;&gt;2),"",ROUND(I27*'Данные'!H27,2))</f>
        <v/>
      </c>
      <c r="K27" s="11" t="str">
        <f>IF(COUNT(H27,J27)&lt;&gt;2,"",H27+J27)</f>
        <v/>
      </c>
      <c r="L27" s="11" t="str">
        <f>IF(ISBLANK('Данные'!Q27),"",'Данные'!Q27)</f>
        <v/>
      </c>
      <c r="M27" s="11" t="str">
        <f>IF(OR('Данные'!C27="",COUNT(L27,'Данные'!H27)&lt;&gt;2),"",ROUND(L27*'Данные'!H27,2))</f>
        <v/>
      </c>
      <c r="N27" s="11" t="str">
        <f>IF(COUNT(K27,M27)&lt;&gt;2,"",K27+M27)</f>
        <v/>
      </c>
      <c r="O27" s="11" t="str">
        <f>IF(ISBLANK('Данные'!S27),"",'Данные'!S27)</f>
        <v/>
      </c>
      <c r="P27" s="11" t="str">
        <f>IF(OR('Данные'!C27="",COUNT(O27,'Данные'!H27)&lt;&gt;2),"",ROUND(O27*'Данные'!H27,2))</f>
        <v/>
      </c>
      <c r="Q27" s="11" t="str">
        <f>IF(COUNT(N27,P27)&lt;&gt;2,"",N27+P27)</f>
        <v/>
      </c>
      <c r="R27" s="11" t="str">
        <f>IF(ISBLANK('Данные'!U27),"",'Данные'!U27)</f>
        <v/>
      </c>
      <c r="S27" s="11" t="str">
        <f>IF(OR('Данные'!C27="",COUNT(R27,'Данные'!H27)&lt;&gt;2),"",ROUND(R27*'Данные'!H27,2))</f>
        <v/>
      </c>
      <c r="T27" s="11" t="str">
        <f>IF(COUNT(Q27,S27)&lt;&gt;2,"",Q27+S27)</f>
        <v/>
      </c>
      <c r="U27" s="11" t="str">
        <f>IF(ISBLANK('Данные'!W27),"",'Данные'!W27)</f>
        <v/>
      </c>
      <c r="V27" s="11" t="str">
        <f>IF(OR('Данные'!C27="",COUNT(U27,'Данные'!H27)&lt;&gt;2),"",ROUND(U27*'Данные'!H27,2))</f>
        <v/>
      </c>
      <c r="W27" s="11" t="str">
        <f>IF(COUNT(T27,V27)&lt;&gt;2,"",T27+V27)</f>
        <v/>
      </c>
      <c r="X27" s="11" t="str">
        <f>IF(ISBLANK('Данные'!Y27),"",'Данные'!Y27)</f>
        <v/>
      </c>
      <c r="Y27" s="11" t="str">
        <f>IF(OR('Данные'!C27="",COUNT(X27,'Данные'!H27)&lt;&gt;2),"",ROUND(X27*'Данные'!H27,2))</f>
        <v/>
      </c>
      <c r="Z27" s="11" t="str">
        <f>IF(COUNT(W27,Y27)&lt;&gt;2,"",W27+Y27)</f>
        <v/>
      </c>
      <c r="AA27" s="11" t="str">
        <f>IF(ISBLANK('Данные'!AA27),"",'Данные'!AA27)</f>
        <v/>
      </c>
      <c r="AB27" s="11" t="str">
        <f>IF(OR('Данные'!C27="",COUNT(AA27,'Данные'!H27)&lt;&gt;2),"",ROUND(AA27*'Данные'!H27,2))</f>
        <v/>
      </c>
      <c r="AC27" s="11" t="str">
        <f>IF(COUNT(Z27,AB27)&lt;&gt;2,"",Z27+AB27)</f>
        <v/>
      </c>
      <c r="AD27" s="11" t="str">
        <f>IF(ISBLANK('Данные'!AC27),"",'Данные'!AC27)</f>
        <v/>
      </c>
      <c r="AE27" s="11" t="str">
        <f>IF(OR('Данные'!C27="",COUNT(AD27,'Данные'!H27)&lt;&gt;2),"",ROUND(AD27*'Данные'!H27,2))</f>
        <v/>
      </c>
      <c r="AF27" s="11" t="str">
        <f>IF(COUNT(AC27,AE27)&lt;&gt;2,"",AC27+AE27)</f>
        <v/>
      </c>
      <c r="AG27" s="11" t="str">
        <f>IF(ISBLANK('Данные'!AE27),"",'Данные'!AE27)</f>
        <v/>
      </c>
      <c r="AH27" s="11" t="str">
        <f>IF(OR('Данные'!C27="",COUNT(AG27,'Данные'!H27)&lt;&gt;2),"",ROUND(AG27*'Данные'!H27,2))</f>
        <v/>
      </c>
      <c r="AI27" s="11" t="str">
        <f>IF(COUNT(AF27,AH27)&lt;&gt;2,"",AF27+AH27)</f>
        <v/>
      </c>
      <c r="AJ27" s="11" t="str">
        <f>IF(ISBLANK('Данные'!AG27),"",'Данные'!AG27)</f>
        <v/>
      </c>
      <c r="AK27" s="11" t="str">
        <f>IF(OR('Данные'!C27="",COUNT(AJ27,'Данные'!H27)&lt;&gt;2),"",ROUND(AJ27*'Данные'!H27,2))</f>
        <v/>
      </c>
      <c r="AL27" s="11" t="str">
        <f>IF(COUNT(AI27,AK27)&lt;&gt;2,"",AI27+AK27)</f>
        <v/>
      </c>
      <c r="AM27" s="11" t="str">
        <f>IF(COUNT('Данные'!V27,'Данные'!H27)&lt;&gt;2,"",ROUND('Данные'!V27*'Данные'!H27,2))</f>
        <v/>
      </c>
      <c r="AN27" s="11" t="str">
        <f>IF(COUNT(D27,G27,J27,M27,P27,S27,V27,Y27,AB27,AE27,AH27,AK27)&lt;&gt;12,"",SUM(D27,G27,J27,M27,P27,S27,V27,Y27,AB27,AE27,AH27,AK27))</f>
        <v/>
      </c>
      <c r="AO27" s="11" t="str">
        <f>IF(COUNT(C27,F27,I27,L27,O27,R27,U27,X27,AA27,AD27,AG27,AJ27)&lt;&gt;12,"",SUM(C27,F27,I27,L27,O27,R27,U27,X27,AA27,AD27,AG27,AJ27))</f>
        <v/>
      </c>
      <c r="AP27" s="11" t="str">
        <f>IF(ISBLANK('Данные'!AI27),"",'Данные'!AI27)</f>
        <v/>
      </c>
      <c r="AQ27" s="11" t="str">
        <f>IF(COUNT(AP27,'Данные'!H27)&lt;&gt;2,"",ROUND(AP27*'Данные'!H27,2))</f>
        <v/>
      </c>
      <c r="AR27" s="11" t="str">
        <f>IF(COUNT(AL27,AQ27)&lt;&gt;2,"",AL27+AQ27)</f>
        <v/>
      </c>
      <c r="AS27" s="11" t="str">
        <f>IF(COUNT('Данные'!L27,'Данные'!N27,'Данные'!P27,'Данные'!R27,'Данные'!T27,'Данные'!V27,'Данные'!X27,'Данные'!Z27,'Данные'!AB27,'Данные'!AD27,'Данные'!AF27,'Данные'!AH27)&lt;&gt;12,"",SUM('Данные'!L27,'Данные'!N27,'Данные'!P27,'Данные'!R27,'Данные'!T27,'Данные'!V27,'Данные'!X27,'Данные'!Z27,'Данные'!AB27,'Данные'!AD27,'Данные'!AF27,'Данные'!AH27))</f>
        <v/>
      </c>
    </row>
    <row r="28" ht="66" customHeight="1" spans="1:45" x14ac:dyDescent="0.25">
      <c r="A28" s="11" t="str">
        <f>IF(ISBLANK('Данные'!C28),"",'Данные'!C28)</f>
        <v/>
      </c>
      <c r="B28" s="11" t="str">
        <f>IF(OR('Данные'!C28="",COUNT('Данные'!G28,'Данные'!H28)&lt;&gt;2),"",ROUND('Данные'!G28*'Данные'!H28,2))</f>
        <v/>
      </c>
      <c r="C28" s="11" t="str">
        <f>IF(ISBLANK('Данные'!K28),"",'Данные'!K28)</f>
        <v/>
      </c>
      <c r="D28" s="11" t="str">
        <f>IF(OR('Данные'!C28="",COUNT(C28,'Данные'!H28)&lt;&gt;2),"",ROUND(C28*'Данные'!H28,2))</f>
        <v/>
      </c>
      <c r="E28" s="11" t="str">
        <f>IF(COUNT('Данные'!J28,D28)&lt;&gt;2,"",'Данные'!J28+D28)</f>
        <v/>
      </c>
      <c r="F28" s="11" t="str">
        <f>IF(ISBLANK('Данные'!M28),"",'Данные'!M28)</f>
        <v/>
      </c>
      <c r="G28" s="11" t="str">
        <f>IF(OR('Данные'!C28="",COUNT(F28,'Данные'!H28)&lt;&gt;2),"",ROUND(F28*'Данные'!H28,2))</f>
        <v/>
      </c>
      <c r="H28" s="11" t="str">
        <f>IF(COUNT(E28,G28)&lt;&gt;2,"",E28+G28)</f>
        <v/>
      </c>
      <c r="I28" s="11" t="str">
        <f>IF(ISBLANK('Данные'!O28),"",'Данные'!O28)</f>
        <v/>
      </c>
      <c r="J28" s="11" t="str">
        <f>IF(OR('Данные'!C28="",COUNT(I28,'Данные'!H28)&lt;&gt;2),"",ROUND(I28*'Данные'!H28,2))</f>
        <v/>
      </c>
      <c r="K28" s="11" t="str">
        <f>IF(COUNT(H28,J28)&lt;&gt;2,"",H28+J28)</f>
        <v/>
      </c>
      <c r="L28" s="11" t="str">
        <f>IF(ISBLANK('Данные'!Q28),"",'Данные'!Q28)</f>
        <v/>
      </c>
      <c r="M28" s="11" t="str">
        <f>IF(OR('Данные'!C28="",COUNT(L28,'Данные'!H28)&lt;&gt;2),"",ROUND(L28*'Данные'!H28,2))</f>
        <v/>
      </c>
      <c r="N28" s="11" t="str">
        <f>IF(COUNT(K28,M28)&lt;&gt;2,"",K28+M28)</f>
        <v/>
      </c>
      <c r="O28" s="11" t="str">
        <f>IF(ISBLANK('Данные'!S28),"",'Данные'!S28)</f>
        <v/>
      </c>
      <c r="P28" s="11" t="str">
        <f>IF(OR('Данные'!C28="",COUNT(O28,'Данные'!H28)&lt;&gt;2),"",ROUND(O28*'Данные'!H28,2))</f>
        <v/>
      </c>
      <c r="Q28" s="11" t="str">
        <f>IF(COUNT(N28,P28)&lt;&gt;2,"",N28+P28)</f>
        <v/>
      </c>
      <c r="R28" s="11" t="str">
        <f>IF(ISBLANK('Данные'!U28),"",'Данные'!U28)</f>
        <v/>
      </c>
      <c r="S28" s="11" t="str">
        <f>IF(OR('Данные'!C28="",COUNT(R28,'Данные'!H28)&lt;&gt;2),"",ROUND(R28*'Данные'!H28,2))</f>
        <v/>
      </c>
      <c r="T28" s="11" t="str">
        <f>IF(COUNT(Q28,S28)&lt;&gt;2,"",Q28+S28)</f>
        <v/>
      </c>
      <c r="U28" s="11" t="str">
        <f>IF(ISBLANK('Данные'!W28),"",'Данные'!W28)</f>
        <v/>
      </c>
      <c r="V28" s="11" t="str">
        <f>IF(OR('Данные'!C28="",COUNT(U28,'Данные'!H28)&lt;&gt;2),"",ROUND(U28*'Данные'!H28,2))</f>
        <v/>
      </c>
      <c r="W28" s="11" t="str">
        <f>IF(COUNT(T28,V28)&lt;&gt;2,"",T28+V28)</f>
        <v/>
      </c>
      <c r="X28" s="11" t="str">
        <f>IF(ISBLANK('Данные'!Y28),"",'Данные'!Y28)</f>
        <v/>
      </c>
      <c r="Y28" s="11" t="str">
        <f>IF(OR('Данные'!C28="",COUNT(X28,'Данные'!H28)&lt;&gt;2),"",ROUND(X28*'Данные'!H28,2))</f>
        <v/>
      </c>
      <c r="Z28" s="11" t="str">
        <f>IF(COUNT(W28,Y28)&lt;&gt;2,"",W28+Y28)</f>
        <v/>
      </c>
      <c r="AA28" s="11" t="str">
        <f>IF(ISBLANK('Данные'!AA28),"",'Данные'!AA28)</f>
        <v/>
      </c>
      <c r="AB28" s="11" t="str">
        <f>IF(OR('Данные'!C28="",COUNT(AA28,'Данные'!H28)&lt;&gt;2),"",ROUND(AA28*'Данные'!H28,2))</f>
        <v/>
      </c>
      <c r="AC28" s="11" t="str">
        <f>IF(COUNT(Z28,AB28)&lt;&gt;2,"",Z28+AB28)</f>
        <v/>
      </c>
      <c r="AD28" s="11" t="str">
        <f>IF(ISBLANK('Данные'!AC28),"",'Данные'!AC28)</f>
        <v/>
      </c>
      <c r="AE28" s="11" t="str">
        <f>IF(OR('Данные'!C28="",COUNT(AD28,'Данные'!H28)&lt;&gt;2),"",ROUND(AD28*'Данные'!H28,2))</f>
        <v/>
      </c>
      <c r="AF28" s="11" t="str">
        <f>IF(COUNT(AC28,AE28)&lt;&gt;2,"",AC28+AE28)</f>
        <v/>
      </c>
      <c r="AG28" s="11" t="str">
        <f>IF(ISBLANK('Данные'!AE28),"",'Данные'!AE28)</f>
        <v/>
      </c>
      <c r="AH28" s="11" t="str">
        <f>IF(OR('Данные'!C28="",COUNT(AG28,'Данные'!H28)&lt;&gt;2),"",ROUND(AG28*'Данные'!H28,2))</f>
        <v/>
      </c>
      <c r="AI28" s="11" t="str">
        <f>IF(COUNT(AF28,AH28)&lt;&gt;2,"",AF28+AH28)</f>
        <v/>
      </c>
      <c r="AJ28" s="11" t="str">
        <f>IF(ISBLANK('Данные'!AG28),"",'Данные'!AG28)</f>
        <v/>
      </c>
      <c r="AK28" s="11" t="str">
        <f>IF(OR('Данные'!C28="",COUNT(AJ28,'Данные'!H28)&lt;&gt;2),"",ROUND(AJ28*'Данные'!H28,2))</f>
        <v/>
      </c>
      <c r="AL28" s="11" t="str">
        <f>IF(COUNT(AI28,AK28)&lt;&gt;2,"",AI28+AK28)</f>
        <v/>
      </c>
      <c r="AM28" s="11" t="str">
        <f>IF(COUNT('Данные'!V28,'Данные'!H28)&lt;&gt;2,"",ROUND('Данные'!V28*'Данные'!H28,2))</f>
        <v/>
      </c>
      <c r="AN28" s="11" t="str">
        <f>IF(COUNT(D28,G28,J28,M28,P28,S28,V28,Y28,AB28,AE28,AH28,AK28)&lt;&gt;12,"",SUM(D28,G28,J28,M28,P28,S28,V28,Y28,AB28,AE28,AH28,AK28))</f>
        <v/>
      </c>
      <c r="AO28" s="11" t="str">
        <f>IF(COUNT(C28,F28,I28,L28,O28,R28,U28,X28,AA28,AD28,AG28,AJ28)&lt;&gt;12,"",SUM(C28,F28,I28,L28,O28,R28,U28,X28,AA28,AD28,AG28,AJ28))</f>
        <v/>
      </c>
      <c r="AP28" s="11" t="str">
        <f>IF(ISBLANK('Данные'!AI28),"",'Данные'!AI28)</f>
        <v/>
      </c>
      <c r="AQ28" s="11" t="str">
        <f>IF(COUNT(AP28,'Данные'!H28)&lt;&gt;2,"",ROUND(AP28*'Данные'!H28,2))</f>
        <v/>
      </c>
      <c r="AR28" s="11" t="str">
        <f>IF(COUNT(AL28,AQ28)&lt;&gt;2,"",AL28+AQ28)</f>
        <v/>
      </c>
      <c r="AS28" s="11" t="str">
        <f>IF(COUNT('Данные'!L28,'Данные'!N28,'Данные'!P28,'Данные'!R28,'Данные'!T28,'Данные'!V28,'Данные'!X28,'Данные'!Z28,'Данные'!AB28,'Данные'!AD28,'Данные'!AF28,'Данные'!AH28)&lt;&gt;12,"",SUM('Данные'!L28,'Данные'!N28,'Данные'!P28,'Данные'!R28,'Данные'!T28,'Данные'!V28,'Данные'!X28,'Данные'!Z28,'Данные'!AB28,'Данные'!AD28,'Данные'!AF28,'Данные'!AH28))</f>
        <v/>
      </c>
    </row>
    <row r="29" ht="66" customHeight="1" spans="1:45" x14ac:dyDescent="0.25">
      <c r="A29" s="11" t="str">
        <f>IF(ISBLANK('Данные'!C29),"",'Данные'!C29)</f>
        <v/>
      </c>
      <c r="B29" s="11" t="str">
        <f>IF(OR('Данные'!C29="",COUNT('Данные'!G29,'Данные'!H29)&lt;&gt;2),"",ROUND('Данные'!G29*'Данные'!H29,2))</f>
        <v/>
      </c>
      <c r="C29" s="11" t="str">
        <f>IF(ISBLANK('Данные'!K29),"",'Данные'!K29)</f>
        <v/>
      </c>
      <c r="D29" s="11" t="str">
        <f>IF(OR('Данные'!C29="",COUNT(C29,'Данные'!H29)&lt;&gt;2),"",ROUND(C29*'Данные'!H29,2))</f>
        <v/>
      </c>
      <c r="E29" s="11" t="str">
        <f>IF(COUNT('Данные'!J29,D29)&lt;&gt;2,"",'Данные'!J29+D29)</f>
        <v/>
      </c>
      <c r="F29" s="11" t="str">
        <f>IF(ISBLANK('Данные'!M29),"",'Данные'!M29)</f>
        <v/>
      </c>
      <c r="G29" s="11" t="str">
        <f>IF(OR('Данные'!C29="",COUNT(F29,'Данные'!H29)&lt;&gt;2),"",ROUND(F29*'Данные'!H29,2))</f>
        <v/>
      </c>
      <c r="H29" s="11" t="str">
        <f>IF(COUNT(E29,G29)&lt;&gt;2,"",E29+G29)</f>
        <v/>
      </c>
      <c r="I29" s="11" t="str">
        <f>IF(ISBLANK('Данные'!O29),"",'Данные'!O29)</f>
        <v/>
      </c>
      <c r="J29" s="11" t="str">
        <f>IF(OR('Данные'!C29="",COUNT(I29,'Данные'!H29)&lt;&gt;2),"",ROUND(I29*'Данные'!H29,2))</f>
        <v/>
      </c>
      <c r="K29" s="11" t="str">
        <f>IF(COUNT(H29,J29)&lt;&gt;2,"",H29+J29)</f>
        <v/>
      </c>
      <c r="L29" s="11" t="str">
        <f>IF(ISBLANK('Данные'!Q29),"",'Данные'!Q29)</f>
        <v/>
      </c>
      <c r="M29" s="11" t="str">
        <f>IF(OR('Данные'!C29="",COUNT(L29,'Данные'!H29)&lt;&gt;2),"",ROUND(L29*'Данные'!H29,2))</f>
        <v/>
      </c>
      <c r="N29" s="11" t="str">
        <f>IF(COUNT(K29,M29)&lt;&gt;2,"",K29+M29)</f>
        <v/>
      </c>
      <c r="O29" s="11" t="str">
        <f>IF(ISBLANK('Данные'!S29),"",'Данные'!S29)</f>
        <v/>
      </c>
      <c r="P29" s="11" t="str">
        <f>IF(OR('Данные'!C29="",COUNT(O29,'Данные'!H29)&lt;&gt;2),"",ROUND(O29*'Данные'!H29,2))</f>
        <v/>
      </c>
      <c r="Q29" s="11" t="str">
        <f>IF(COUNT(N29,P29)&lt;&gt;2,"",N29+P29)</f>
        <v/>
      </c>
      <c r="R29" s="11" t="str">
        <f>IF(ISBLANK('Данные'!U29),"",'Данные'!U29)</f>
        <v/>
      </c>
      <c r="S29" s="11" t="str">
        <f>IF(OR('Данные'!C29="",COUNT(R29,'Данные'!H29)&lt;&gt;2),"",ROUND(R29*'Данные'!H29,2))</f>
        <v/>
      </c>
      <c r="T29" s="11" t="str">
        <f>IF(COUNT(Q29,S29)&lt;&gt;2,"",Q29+S29)</f>
        <v/>
      </c>
      <c r="U29" s="11" t="str">
        <f>IF(ISBLANK('Данные'!W29),"",'Данные'!W29)</f>
        <v/>
      </c>
      <c r="V29" s="11" t="str">
        <f>IF(OR('Данные'!C29="",COUNT(U29,'Данные'!H29)&lt;&gt;2),"",ROUND(U29*'Данные'!H29,2))</f>
        <v/>
      </c>
      <c r="W29" s="11" t="str">
        <f>IF(COUNT(T29,V29)&lt;&gt;2,"",T29+V29)</f>
        <v/>
      </c>
      <c r="X29" s="11" t="str">
        <f>IF(ISBLANK('Данные'!Y29),"",'Данные'!Y29)</f>
        <v/>
      </c>
      <c r="Y29" s="11" t="str">
        <f>IF(OR('Данные'!C29="",COUNT(X29,'Данные'!H29)&lt;&gt;2),"",ROUND(X29*'Данные'!H29,2))</f>
        <v/>
      </c>
      <c r="Z29" s="11" t="str">
        <f>IF(COUNT(W29,Y29)&lt;&gt;2,"",W29+Y29)</f>
        <v/>
      </c>
      <c r="AA29" s="11" t="str">
        <f>IF(ISBLANK('Данные'!AA29),"",'Данные'!AA29)</f>
        <v/>
      </c>
      <c r="AB29" s="11" t="str">
        <f>IF(OR('Данные'!C29="",COUNT(AA29,'Данные'!H29)&lt;&gt;2),"",ROUND(AA29*'Данные'!H29,2))</f>
        <v/>
      </c>
      <c r="AC29" s="11" t="str">
        <f>IF(COUNT(Z29,AB29)&lt;&gt;2,"",Z29+AB29)</f>
        <v/>
      </c>
      <c r="AD29" s="11" t="str">
        <f>IF(ISBLANK('Данные'!AC29),"",'Данные'!AC29)</f>
        <v/>
      </c>
      <c r="AE29" s="11" t="str">
        <f>IF(OR('Данные'!C29="",COUNT(AD29,'Данные'!H29)&lt;&gt;2),"",ROUND(AD29*'Данные'!H29,2))</f>
        <v/>
      </c>
      <c r="AF29" s="11" t="str">
        <f>IF(COUNT(AC29,AE29)&lt;&gt;2,"",AC29+AE29)</f>
        <v/>
      </c>
      <c r="AG29" s="11" t="str">
        <f>IF(ISBLANK('Данные'!AE29),"",'Данные'!AE29)</f>
        <v/>
      </c>
      <c r="AH29" s="11" t="str">
        <f>IF(OR('Данные'!C29="",COUNT(AG29,'Данные'!H29)&lt;&gt;2),"",ROUND(AG29*'Данные'!H29,2))</f>
        <v/>
      </c>
      <c r="AI29" s="11" t="str">
        <f>IF(COUNT(AF29,AH29)&lt;&gt;2,"",AF29+AH29)</f>
        <v/>
      </c>
      <c r="AJ29" s="11" t="str">
        <f>IF(ISBLANK('Данные'!AG29),"",'Данные'!AG29)</f>
        <v/>
      </c>
      <c r="AK29" s="11" t="str">
        <f>IF(OR('Данные'!C29="",COUNT(AJ29,'Данные'!H29)&lt;&gt;2),"",ROUND(AJ29*'Данные'!H29,2))</f>
        <v/>
      </c>
      <c r="AL29" s="11" t="str">
        <f>IF(COUNT(AI29,AK29)&lt;&gt;2,"",AI29+AK29)</f>
        <v/>
      </c>
      <c r="AM29" s="11" t="str">
        <f>IF(COUNT('Данные'!V29,'Данные'!H29)&lt;&gt;2,"",ROUND('Данные'!V29*'Данные'!H29,2))</f>
        <v/>
      </c>
      <c r="AN29" s="11" t="str">
        <f>IF(COUNT(D29,G29,J29,M29,P29,S29,V29,Y29,AB29,AE29,AH29,AK29)&lt;&gt;12,"",SUM(D29,G29,J29,M29,P29,S29,V29,Y29,AB29,AE29,AH29,AK29))</f>
        <v/>
      </c>
      <c r="AO29" s="11" t="str">
        <f>IF(COUNT(C29,F29,I29,L29,O29,R29,U29,X29,AA29,AD29,AG29,AJ29)&lt;&gt;12,"",SUM(C29,F29,I29,L29,O29,R29,U29,X29,AA29,AD29,AG29,AJ29))</f>
        <v/>
      </c>
      <c r="AP29" s="11" t="str">
        <f>IF(ISBLANK('Данные'!AI29),"",'Данные'!AI29)</f>
        <v/>
      </c>
      <c r="AQ29" s="11" t="str">
        <f>IF(COUNT(AP29,'Данные'!H29)&lt;&gt;2,"",ROUND(AP29*'Данные'!H29,2))</f>
        <v/>
      </c>
      <c r="AR29" s="11" t="str">
        <f>IF(COUNT(AL29,AQ29)&lt;&gt;2,"",AL29+AQ29)</f>
        <v/>
      </c>
      <c r="AS29" s="11" t="str">
        <f>IF(COUNT('Данные'!L29,'Данные'!N29,'Данные'!P29,'Данные'!R29,'Данные'!T29,'Данные'!V29,'Данные'!X29,'Данные'!Z29,'Данные'!AB29,'Данные'!AD29,'Данные'!AF29,'Данные'!AH29)&lt;&gt;12,"",SUM('Данные'!L29,'Данные'!N29,'Данные'!P29,'Данные'!R29,'Данные'!T29,'Данные'!V29,'Данные'!X29,'Данные'!Z29,'Данные'!AB29,'Данные'!AD29,'Данные'!AF29,'Данные'!AH29))</f>
        <v/>
      </c>
    </row>
    <row r="30" ht="66" customHeight="1" spans="1:45" x14ac:dyDescent="0.25">
      <c r="A30" s="11" t="str">
        <f>IF(ISBLANK('Данные'!C30),"",'Данные'!C30)</f>
        <v/>
      </c>
      <c r="B30" s="11" t="str">
        <f>IF(OR('Данные'!C30="",COUNT('Данные'!G30,'Данные'!H30)&lt;&gt;2),"",ROUND('Данные'!G30*'Данные'!H30,2))</f>
        <v/>
      </c>
      <c r="C30" s="11" t="str">
        <f>IF(ISBLANK('Данные'!K30),"",'Данные'!K30)</f>
        <v/>
      </c>
      <c r="D30" s="11" t="str">
        <f>IF(OR('Данные'!C30="",COUNT(C30,'Данные'!H30)&lt;&gt;2),"",ROUND(C30*'Данные'!H30,2))</f>
        <v/>
      </c>
      <c r="E30" s="11" t="str">
        <f>IF(COUNT('Данные'!J30,D30)&lt;&gt;2,"",'Данные'!J30+D30)</f>
        <v/>
      </c>
      <c r="F30" s="11" t="str">
        <f>IF(ISBLANK('Данные'!M30),"",'Данные'!M30)</f>
        <v/>
      </c>
      <c r="G30" s="11" t="str">
        <f>IF(OR('Данные'!C30="",COUNT(F30,'Данные'!H30)&lt;&gt;2),"",ROUND(F30*'Данные'!H30,2))</f>
        <v/>
      </c>
      <c r="H30" s="11" t="str">
        <f>IF(COUNT(E30,G30)&lt;&gt;2,"",E30+G30)</f>
        <v/>
      </c>
      <c r="I30" s="11" t="str">
        <f>IF(ISBLANK('Данные'!O30),"",'Данные'!O30)</f>
        <v/>
      </c>
      <c r="J30" s="11" t="str">
        <f>IF(OR('Данные'!C30="",COUNT(I30,'Данные'!H30)&lt;&gt;2),"",ROUND(I30*'Данные'!H30,2))</f>
        <v/>
      </c>
      <c r="K30" s="11" t="str">
        <f>IF(COUNT(H30,J30)&lt;&gt;2,"",H30+J30)</f>
        <v/>
      </c>
      <c r="L30" s="11" t="str">
        <f>IF(ISBLANK('Данные'!Q30),"",'Данные'!Q30)</f>
        <v/>
      </c>
      <c r="M30" s="11" t="str">
        <f>IF(OR('Данные'!C30="",COUNT(L30,'Данные'!H30)&lt;&gt;2),"",ROUND(L30*'Данные'!H30,2))</f>
        <v/>
      </c>
      <c r="N30" s="11" t="str">
        <f>IF(COUNT(K30,M30)&lt;&gt;2,"",K30+M30)</f>
        <v/>
      </c>
      <c r="O30" s="11" t="str">
        <f>IF(ISBLANK('Данные'!S30),"",'Данные'!S30)</f>
        <v/>
      </c>
      <c r="P30" s="11" t="str">
        <f>IF(OR('Данные'!C30="",COUNT(O30,'Данные'!H30)&lt;&gt;2),"",ROUND(O30*'Данные'!H30,2))</f>
        <v/>
      </c>
      <c r="Q30" s="11" t="str">
        <f>IF(COUNT(N30,P30)&lt;&gt;2,"",N30+P30)</f>
        <v/>
      </c>
      <c r="R30" s="11" t="str">
        <f>IF(ISBLANK('Данные'!U30),"",'Данные'!U30)</f>
        <v/>
      </c>
      <c r="S30" s="11" t="str">
        <f>IF(OR('Данные'!C30="",COUNT(R30,'Данные'!H30)&lt;&gt;2),"",ROUND(R30*'Данные'!H30,2))</f>
        <v/>
      </c>
      <c r="T30" s="11" t="str">
        <f>IF(COUNT(Q30,S30)&lt;&gt;2,"",Q30+S30)</f>
        <v/>
      </c>
      <c r="U30" s="11" t="str">
        <f>IF(ISBLANK('Данные'!W30),"",'Данные'!W30)</f>
        <v/>
      </c>
      <c r="V30" s="11" t="str">
        <f>IF(OR('Данные'!C30="",COUNT(U30,'Данные'!H30)&lt;&gt;2),"",ROUND(U30*'Данные'!H30,2))</f>
        <v/>
      </c>
      <c r="W30" s="11" t="str">
        <f>IF(COUNT(T30,V30)&lt;&gt;2,"",T30+V30)</f>
        <v/>
      </c>
      <c r="X30" s="11" t="str">
        <f>IF(ISBLANK('Данные'!Y30),"",'Данные'!Y30)</f>
        <v/>
      </c>
      <c r="Y30" s="11" t="str">
        <f>IF(OR('Данные'!C30="",COUNT(X30,'Данные'!H30)&lt;&gt;2),"",ROUND(X30*'Данные'!H30,2))</f>
        <v/>
      </c>
      <c r="Z30" s="11" t="str">
        <f>IF(COUNT(W30,Y30)&lt;&gt;2,"",W30+Y30)</f>
        <v/>
      </c>
      <c r="AA30" s="11" t="str">
        <f>IF(ISBLANK('Данные'!AA30),"",'Данные'!AA30)</f>
        <v/>
      </c>
      <c r="AB30" s="11" t="str">
        <f>IF(OR('Данные'!C30="",COUNT(AA30,'Данные'!H30)&lt;&gt;2),"",ROUND(AA30*'Данные'!H30,2))</f>
        <v/>
      </c>
      <c r="AC30" s="11" t="str">
        <f>IF(COUNT(Z30,AB30)&lt;&gt;2,"",Z30+AB30)</f>
        <v/>
      </c>
      <c r="AD30" s="11" t="str">
        <f>IF(ISBLANK('Данные'!AC30),"",'Данные'!AC30)</f>
        <v/>
      </c>
      <c r="AE30" s="11" t="str">
        <f>IF(OR('Данные'!C30="",COUNT(AD30,'Данные'!H30)&lt;&gt;2),"",ROUND(AD30*'Данные'!H30,2))</f>
        <v/>
      </c>
      <c r="AF30" s="11" t="str">
        <f>IF(COUNT(AC30,AE30)&lt;&gt;2,"",AC30+AE30)</f>
        <v/>
      </c>
      <c r="AG30" s="11" t="str">
        <f>IF(ISBLANK('Данные'!AE30),"",'Данные'!AE30)</f>
        <v/>
      </c>
      <c r="AH30" s="11" t="str">
        <f>IF(OR('Данные'!C30="",COUNT(AG30,'Данные'!H30)&lt;&gt;2),"",ROUND(AG30*'Данные'!H30,2))</f>
        <v/>
      </c>
      <c r="AI30" s="11" t="str">
        <f>IF(COUNT(AF30,AH30)&lt;&gt;2,"",AF30+AH30)</f>
        <v/>
      </c>
      <c r="AJ30" s="11" t="str">
        <f>IF(ISBLANK('Данные'!AG30),"",'Данные'!AG30)</f>
        <v/>
      </c>
      <c r="AK30" s="11" t="str">
        <f>IF(OR('Данные'!C30="",COUNT(AJ30,'Данные'!H30)&lt;&gt;2),"",ROUND(AJ30*'Данные'!H30,2))</f>
        <v/>
      </c>
      <c r="AL30" s="11" t="str">
        <f>IF(COUNT(AI30,AK30)&lt;&gt;2,"",AI30+AK30)</f>
        <v/>
      </c>
      <c r="AM30" s="11" t="str">
        <f>IF(COUNT('Данные'!V30,'Данные'!H30)&lt;&gt;2,"",ROUND('Данные'!V30*'Данные'!H30,2))</f>
        <v/>
      </c>
      <c r="AN30" s="11" t="str">
        <f>IF(COUNT(D30,G30,J30,M30,P30,S30,V30,Y30,AB30,AE30,AH30,AK30)&lt;&gt;12,"",SUM(D30,G30,J30,M30,P30,S30,V30,Y30,AB30,AE30,AH30,AK30))</f>
        <v/>
      </c>
      <c r="AO30" s="11" t="str">
        <f>IF(COUNT(C30,F30,I30,L30,O30,R30,U30,X30,AA30,AD30,AG30,AJ30)&lt;&gt;12,"",SUM(C30,F30,I30,L30,O30,R30,U30,X30,AA30,AD30,AG30,AJ30))</f>
        <v/>
      </c>
      <c r="AP30" s="11" t="str">
        <f>IF(ISBLANK('Данные'!AI30),"",'Данные'!AI30)</f>
        <v/>
      </c>
      <c r="AQ30" s="11" t="str">
        <f>IF(COUNT(AP30,'Данные'!H30)&lt;&gt;2,"",ROUND(AP30*'Данные'!H30,2))</f>
        <v/>
      </c>
      <c r="AR30" s="11" t="str">
        <f>IF(COUNT(AL30,AQ30)&lt;&gt;2,"",AL30+AQ30)</f>
        <v/>
      </c>
      <c r="AS30" s="11" t="str">
        <f>IF(COUNT('Данные'!L30,'Данные'!N30,'Данные'!P30,'Данные'!R30,'Данные'!T30,'Данные'!V30,'Данные'!X30,'Данные'!Z30,'Данные'!AB30,'Данные'!AD30,'Данные'!AF30,'Данные'!AH30)&lt;&gt;12,"",SUM('Данные'!L30,'Данные'!N30,'Данные'!P30,'Данные'!R30,'Данные'!T30,'Данные'!V30,'Данные'!X30,'Данные'!Z30,'Данные'!AB30,'Данные'!AD30,'Данные'!AF30,'Данные'!AH30))</f>
        <v/>
      </c>
    </row>
    <row r="31" ht="66" customHeight="1" spans="1:45" x14ac:dyDescent="0.25">
      <c r="A31" s="11" t="str">
        <f>IF(ISBLANK('Данные'!C31),"",'Данные'!C31)</f>
        <v/>
      </c>
      <c r="B31" s="11" t="str">
        <f>IF(OR('Данные'!C31="",COUNT('Данные'!G31,'Данные'!H31)&lt;&gt;2),"",ROUND('Данные'!G31*'Данные'!H31,2))</f>
        <v/>
      </c>
      <c r="C31" s="11" t="str">
        <f>IF(ISBLANK('Данные'!K31),"",'Данные'!K31)</f>
        <v/>
      </c>
      <c r="D31" s="11" t="str">
        <f>IF(OR('Данные'!C31="",COUNT(C31,'Данные'!H31)&lt;&gt;2),"",ROUND(C31*'Данные'!H31,2))</f>
        <v/>
      </c>
      <c r="E31" s="11" t="str">
        <f>IF(COUNT('Данные'!J31,D31)&lt;&gt;2,"",'Данные'!J31+D31)</f>
        <v/>
      </c>
      <c r="F31" s="11" t="str">
        <f>IF(ISBLANK('Данные'!M31),"",'Данные'!M31)</f>
        <v/>
      </c>
      <c r="G31" s="11" t="str">
        <f>IF(OR('Данные'!C31="",COUNT(F31,'Данные'!H31)&lt;&gt;2),"",ROUND(F31*'Данные'!H31,2))</f>
        <v/>
      </c>
      <c r="H31" s="11" t="str">
        <f>IF(COUNT(E31,G31)&lt;&gt;2,"",E31+G31)</f>
        <v/>
      </c>
      <c r="I31" s="11" t="str">
        <f>IF(ISBLANK('Данные'!O31),"",'Данные'!O31)</f>
        <v/>
      </c>
      <c r="J31" s="11" t="str">
        <f>IF(OR('Данные'!C31="",COUNT(I31,'Данные'!H31)&lt;&gt;2),"",ROUND(I31*'Данные'!H31,2))</f>
        <v/>
      </c>
      <c r="K31" s="11" t="str">
        <f>IF(COUNT(H31,J31)&lt;&gt;2,"",H31+J31)</f>
        <v/>
      </c>
      <c r="L31" s="11" t="str">
        <f>IF(ISBLANK('Данные'!Q31),"",'Данные'!Q31)</f>
        <v/>
      </c>
      <c r="M31" s="11" t="str">
        <f>IF(OR('Данные'!C31="",COUNT(L31,'Данные'!H31)&lt;&gt;2),"",ROUND(L31*'Данные'!H31,2))</f>
        <v/>
      </c>
      <c r="N31" s="11" t="str">
        <f>IF(COUNT(K31,M31)&lt;&gt;2,"",K31+M31)</f>
        <v/>
      </c>
      <c r="O31" s="11" t="str">
        <f>IF(ISBLANK('Данные'!S31),"",'Данные'!S31)</f>
        <v/>
      </c>
      <c r="P31" s="11" t="str">
        <f>IF(OR('Данные'!C31="",COUNT(O31,'Данные'!H31)&lt;&gt;2),"",ROUND(O31*'Данные'!H31,2))</f>
        <v/>
      </c>
      <c r="Q31" s="11" t="str">
        <f>IF(COUNT(N31,P31)&lt;&gt;2,"",N31+P31)</f>
        <v/>
      </c>
      <c r="R31" s="11" t="str">
        <f>IF(ISBLANK('Данные'!U31),"",'Данные'!U31)</f>
        <v/>
      </c>
      <c r="S31" s="11" t="str">
        <f>IF(OR('Данные'!C31="",COUNT(R31,'Данные'!H31)&lt;&gt;2),"",ROUND(R31*'Данные'!H31,2))</f>
        <v/>
      </c>
      <c r="T31" s="11" t="str">
        <f>IF(COUNT(Q31,S31)&lt;&gt;2,"",Q31+S31)</f>
        <v/>
      </c>
      <c r="U31" s="11" t="str">
        <f>IF(ISBLANK('Данные'!W31),"",'Данные'!W31)</f>
        <v/>
      </c>
      <c r="V31" s="11" t="str">
        <f>IF(OR('Данные'!C31="",COUNT(U31,'Данные'!H31)&lt;&gt;2),"",ROUND(U31*'Данные'!H31,2))</f>
        <v/>
      </c>
      <c r="W31" s="11" t="str">
        <f>IF(COUNT(T31,V31)&lt;&gt;2,"",T31+V31)</f>
        <v/>
      </c>
      <c r="X31" s="11" t="str">
        <f>IF(ISBLANK('Данные'!Y31),"",'Данные'!Y31)</f>
        <v/>
      </c>
      <c r="Y31" s="11" t="str">
        <f>IF(OR('Данные'!C31="",COUNT(X31,'Данные'!H31)&lt;&gt;2),"",ROUND(X31*'Данные'!H31,2))</f>
        <v/>
      </c>
      <c r="Z31" s="11" t="str">
        <f>IF(COUNT(W31,Y31)&lt;&gt;2,"",W31+Y31)</f>
        <v/>
      </c>
      <c r="AA31" s="11" t="str">
        <f>IF(ISBLANK('Данные'!AA31),"",'Данные'!AA31)</f>
        <v/>
      </c>
      <c r="AB31" s="11" t="str">
        <f>IF(OR('Данные'!C31="",COUNT(AA31,'Данные'!H31)&lt;&gt;2),"",ROUND(AA31*'Данные'!H31,2))</f>
        <v/>
      </c>
      <c r="AC31" s="11" t="str">
        <f>IF(COUNT(Z31,AB31)&lt;&gt;2,"",Z31+AB31)</f>
        <v/>
      </c>
      <c r="AD31" s="11" t="str">
        <f>IF(ISBLANK('Данные'!AC31),"",'Данные'!AC31)</f>
        <v/>
      </c>
      <c r="AE31" s="11" t="str">
        <f>IF(OR('Данные'!C31="",COUNT(AD31,'Данные'!H31)&lt;&gt;2),"",ROUND(AD31*'Данные'!H31,2))</f>
        <v/>
      </c>
      <c r="AF31" s="11" t="str">
        <f>IF(COUNT(AC31,AE31)&lt;&gt;2,"",AC31+AE31)</f>
        <v/>
      </c>
      <c r="AG31" s="11" t="str">
        <f>IF(ISBLANK('Данные'!AE31),"",'Данные'!AE31)</f>
        <v/>
      </c>
      <c r="AH31" s="11" t="str">
        <f>IF(OR('Данные'!C31="",COUNT(AG31,'Данные'!H31)&lt;&gt;2),"",ROUND(AG31*'Данные'!H31,2))</f>
        <v/>
      </c>
      <c r="AI31" s="11" t="str">
        <f>IF(COUNT(AF31,AH31)&lt;&gt;2,"",AF31+AH31)</f>
        <v/>
      </c>
      <c r="AJ31" s="11" t="str">
        <f>IF(ISBLANK('Данные'!AG31),"",'Данные'!AG31)</f>
        <v/>
      </c>
      <c r="AK31" s="11" t="str">
        <f>IF(OR('Данные'!C31="",COUNT(AJ31,'Данные'!H31)&lt;&gt;2),"",ROUND(AJ31*'Данные'!H31,2))</f>
        <v/>
      </c>
      <c r="AL31" s="11" t="str">
        <f>IF(COUNT(AI31,AK31)&lt;&gt;2,"",AI31+AK31)</f>
        <v/>
      </c>
      <c r="AM31" s="11" t="str">
        <f>IF(COUNT('Данные'!V31,'Данные'!H31)&lt;&gt;2,"",ROUND('Данные'!V31*'Данные'!H31,2))</f>
        <v/>
      </c>
      <c r="AN31" s="11" t="str">
        <f>IF(COUNT(D31,G31,J31,M31,P31,S31,V31,Y31,AB31,AE31,AH31,AK31)&lt;&gt;12,"",SUM(D31,G31,J31,M31,P31,S31,V31,Y31,AB31,AE31,AH31,AK31))</f>
        <v/>
      </c>
      <c r="AO31" s="11" t="str">
        <f>IF(COUNT(C31,F31,I31,L31,O31,R31,U31,X31,AA31,AD31,AG31,AJ31)&lt;&gt;12,"",SUM(C31,F31,I31,L31,O31,R31,U31,X31,AA31,AD31,AG31,AJ31))</f>
        <v/>
      </c>
      <c r="AP31" s="11" t="str">
        <f>IF(ISBLANK('Данные'!AI31),"",'Данные'!AI31)</f>
        <v/>
      </c>
      <c r="AQ31" s="11" t="str">
        <f>IF(COUNT(AP31,'Данные'!H31)&lt;&gt;2,"",ROUND(AP31*'Данные'!H31,2))</f>
        <v/>
      </c>
      <c r="AR31" s="11" t="str">
        <f>IF(COUNT(AL31,AQ31)&lt;&gt;2,"",AL31+AQ31)</f>
        <v/>
      </c>
      <c r="AS31" s="11" t="str">
        <f>IF(COUNT('Данные'!L31,'Данные'!N31,'Данные'!P31,'Данные'!R31,'Данные'!T31,'Данные'!V31,'Данные'!X31,'Данные'!Z31,'Данные'!AB31,'Данные'!AD31,'Данные'!AF31,'Данные'!AH31)&lt;&gt;12,"",SUM('Данные'!L31,'Данные'!N31,'Данные'!P31,'Данные'!R31,'Данные'!T31,'Данные'!V31,'Данные'!X31,'Данные'!Z31,'Данные'!AB31,'Данные'!AD31,'Данные'!AF31,'Данные'!AH31))</f>
        <v/>
      </c>
    </row>
    <row r="32" ht="66" customHeight="1" spans="1:45" x14ac:dyDescent="0.25">
      <c r="A32" s="11" t="str">
        <f>IF(ISBLANK('Данные'!C32),"",'Данные'!C32)</f>
        <v/>
      </c>
      <c r="B32" s="11" t="str">
        <f>IF(OR('Данные'!C32="",COUNT('Данные'!G32,'Данные'!H32)&lt;&gt;2),"",ROUND('Данные'!G32*'Данные'!H32,2))</f>
        <v/>
      </c>
      <c r="C32" s="11" t="str">
        <f>IF(ISBLANK('Данные'!K32),"",'Данные'!K32)</f>
        <v/>
      </c>
      <c r="D32" s="11" t="str">
        <f>IF(OR('Данные'!C32="",COUNT(C32,'Данные'!H32)&lt;&gt;2),"",ROUND(C32*'Данные'!H32,2))</f>
        <v/>
      </c>
      <c r="E32" s="11" t="str">
        <f>IF(COUNT('Данные'!J32,D32)&lt;&gt;2,"",'Данные'!J32+D32)</f>
        <v/>
      </c>
      <c r="F32" s="11" t="str">
        <f>IF(ISBLANK('Данные'!M32),"",'Данные'!M32)</f>
        <v/>
      </c>
      <c r="G32" s="11" t="str">
        <f>IF(OR('Данные'!C32="",COUNT(F32,'Данные'!H32)&lt;&gt;2),"",ROUND(F32*'Данные'!H32,2))</f>
        <v/>
      </c>
      <c r="H32" s="11" t="str">
        <f>IF(COUNT(E32,G32)&lt;&gt;2,"",E32+G32)</f>
        <v/>
      </c>
      <c r="I32" s="11" t="str">
        <f>IF(ISBLANK('Данные'!O32),"",'Данные'!O32)</f>
        <v/>
      </c>
      <c r="J32" s="11" t="str">
        <f>IF(OR('Данные'!C32="",COUNT(I32,'Данные'!H32)&lt;&gt;2),"",ROUND(I32*'Данные'!H32,2))</f>
        <v/>
      </c>
      <c r="K32" s="11" t="str">
        <f>IF(COUNT(H32,J32)&lt;&gt;2,"",H32+J32)</f>
        <v/>
      </c>
      <c r="L32" s="11" t="str">
        <f>IF(ISBLANK('Данные'!Q32),"",'Данные'!Q32)</f>
        <v/>
      </c>
      <c r="M32" s="11" t="str">
        <f>IF(OR('Данные'!C32="",COUNT(L32,'Данные'!H32)&lt;&gt;2),"",ROUND(L32*'Данные'!H32,2))</f>
        <v/>
      </c>
      <c r="N32" s="11" t="str">
        <f>IF(COUNT(K32,M32)&lt;&gt;2,"",K32+M32)</f>
        <v/>
      </c>
      <c r="O32" s="11" t="str">
        <f>IF(ISBLANK('Данные'!S32),"",'Данные'!S32)</f>
        <v/>
      </c>
      <c r="P32" s="11" t="str">
        <f>IF(OR('Данные'!C32="",COUNT(O32,'Данные'!H32)&lt;&gt;2),"",ROUND(O32*'Данные'!H32,2))</f>
        <v/>
      </c>
      <c r="Q32" s="11" t="str">
        <f>IF(COUNT(N32,P32)&lt;&gt;2,"",N32+P32)</f>
        <v/>
      </c>
      <c r="R32" s="11" t="str">
        <f>IF(ISBLANK('Данные'!U32),"",'Данные'!U32)</f>
        <v/>
      </c>
      <c r="S32" s="11" t="str">
        <f>IF(OR('Данные'!C32="",COUNT(R32,'Данные'!H32)&lt;&gt;2),"",ROUND(R32*'Данные'!H32,2))</f>
        <v/>
      </c>
      <c r="T32" s="11" t="str">
        <f>IF(COUNT(Q32,S32)&lt;&gt;2,"",Q32+S32)</f>
        <v/>
      </c>
      <c r="U32" s="11" t="str">
        <f>IF(ISBLANK('Данные'!W32),"",'Данные'!W32)</f>
        <v/>
      </c>
      <c r="V32" s="11" t="str">
        <f>IF(OR('Данные'!C32="",COUNT(U32,'Данные'!H32)&lt;&gt;2),"",ROUND(U32*'Данные'!H32,2))</f>
        <v/>
      </c>
      <c r="W32" s="11" t="str">
        <f>IF(COUNT(T32,V32)&lt;&gt;2,"",T32+V32)</f>
        <v/>
      </c>
      <c r="X32" s="11" t="str">
        <f>IF(ISBLANK('Данные'!Y32),"",'Данные'!Y32)</f>
        <v/>
      </c>
      <c r="Y32" s="11" t="str">
        <f>IF(OR('Данные'!C32="",COUNT(X32,'Данные'!H32)&lt;&gt;2),"",ROUND(X32*'Данные'!H32,2))</f>
        <v/>
      </c>
      <c r="Z32" s="11" t="str">
        <f>IF(COUNT(W32,Y32)&lt;&gt;2,"",W32+Y32)</f>
        <v/>
      </c>
      <c r="AA32" s="11" t="str">
        <f>IF(ISBLANK('Данные'!AA32),"",'Данные'!AA32)</f>
        <v/>
      </c>
      <c r="AB32" s="11" t="str">
        <f>IF(OR('Данные'!C32="",COUNT(AA32,'Данные'!H32)&lt;&gt;2),"",ROUND(AA32*'Данные'!H32,2))</f>
        <v/>
      </c>
      <c r="AC32" s="11" t="str">
        <f>IF(COUNT(Z32,AB32)&lt;&gt;2,"",Z32+AB32)</f>
        <v/>
      </c>
      <c r="AD32" s="11" t="str">
        <f>IF(ISBLANK('Данные'!AC32),"",'Данные'!AC32)</f>
        <v/>
      </c>
      <c r="AE32" s="11" t="str">
        <f>IF(OR('Данные'!C32="",COUNT(AD32,'Данные'!H32)&lt;&gt;2),"",ROUND(AD32*'Данные'!H32,2))</f>
        <v/>
      </c>
      <c r="AF32" s="11" t="str">
        <f>IF(COUNT(AC32,AE32)&lt;&gt;2,"",AC32+AE32)</f>
        <v/>
      </c>
      <c r="AG32" s="11" t="str">
        <f>IF(ISBLANK('Данные'!AE32),"",'Данные'!AE32)</f>
        <v/>
      </c>
      <c r="AH32" s="11" t="str">
        <f>IF(OR('Данные'!C32="",COUNT(AG32,'Данные'!H32)&lt;&gt;2),"",ROUND(AG32*'Данные'!H32,2))</f>
        <v/>
      </c>
      <c r="AI32" s="11" t="str">
        <f>IF(COUNT(AF32,AH32)&lt;&gt;2,"",AF32+AH32)</f>
        <v/>
      </c>
      <c r="AJ32" s="11" t="str">
        <f>IF(ISBLANK('Данные'!AG32),"",'Данные'!AG32)</f>
        <v/>
      </c>
      <c r="AK32" s="11" t="str">
        <f>IF(OR('Данные'!C32="",COUNT(AJ32,'Данные'!H32)&lt;&gt;2),"",ROUND(AJ32*'Данные'!H32,2))</f>
        <v/>
      </c>
      <c r="AL32" s="11" t="str">
        <f>IF(COUNT(AI32,AK32)&lt;&gt;2,"",AI32+AK32)</f>
        <v/>
      </c>
      <c r="AM32" s="11" t="str">
        <f>IF(COUNT('Данные'!V32,'Данные'!H32)&lt;&gt;2,"",ROUND('Данные'!V32*'Данные'!H32,2))</f>
        <v/>
      </c>
      <c r="AN32" s="11" t="str">
        <f>IF(COUNT(D32,G32,J32,M32,P32,S32,V32,Y32,AB32,AE32,AH32,AK32)&lt;&gt;12,"",SUM(D32,G32,J32,M32,P32,S32,V32,Y32,AB32,AE32,AH32,AK32))</f>
        <v/>
      </c>
      <c r="AO32" s="11" t="str">
        <f>IF(COUNT(C32,F32,I32,L32,O32,R32,U32,X32,AA32,AD32,AG32,AJ32)&lt;&gt;12,"",SUM(C32,F32,I32,L32,O32,R32,U32,X32,AA32,AD32,AG32,AJ32))</f>
        <v/>
      </c>
      <c r="AP32" s="11" t="str">
        <f>IF(ISBLANK('Данные'!AI32),"",'Данные'!AI32)</f>
        <v/>
      </c>
      <c r="AQ32" s="11" t="str">
        <f>IF(COUNT(AP32,'Данные'!H32)&lt;&gt;2,"",ROUND(AP32*'Данные'!H32,2))</f>
        <v/>
      </c>
      <c r="AR32" s="11" t="str">
        <f>IF(COUNT(AL32,AQ32)&lt;&gt;2,"",AL32+AQ32)</f>
        <v/>
      </c>
      <c r="AS32" s="11" t="str">
        <f>IF(COUNT('Данные'!L32,'Данные'!N32,'Данные'!P32,'Данные'!R32,'Данные'!T32,'Данные'!V32,'Данные'!X32,'Данные'!Z32,'Данные'!AB32,'Данные'!AD32,'Данные'!AF32,'Данные'!AH32)&lt;&gt;12,"",SUM('Данные'!L32,'Данные'!N32,'Данные'!P32,'Данные'!R32,'Данные'!T32,'Данные'!V32,'Данные'!X32,'Данные'!Z32,'Данные'!AB32,'Данные'!AD32,'Данные'!AF32,'Данные'!AH32))</f>
        <v/>
      </c>
    </row>
    <row r="33" ht="66" customHeight="1" spans="1:45" x14ac:dyDescent="0.25">
      <c r="A33" s="11" t="str">
        <f>IF(ISBLANK('Данные'!C33),"",'Данные'!C33)</f>
        <v/>
      </c>
      <c r="B33" s="11" t="str">
        <f>IF(OR('Данные'!C33="",COUNT('Данные'!G33,'Данные'!H33)&lt;&gt;2),"",ROUND('Данные'!G33*'Данные'!H33,2))</f>
        <v/>
      </c>
      <c r="C33" s="11" t="str">
        <f>IF(ISBLANK('Данные'!K33),"",'Данные'!K33)</f>
        <v/>
      </c>
      <c r="D33" s="11" t="str">
        <f>IF(OR('Данные'!C33="",COUNT(C33,'Данные'!H33)&lt;&gt;2),"",ROUND(C33*'Данные'!H33,2))</f>
        <v/>
      </c>
      <c r="E33" s="11" t="str">
        <f>IF(COUNT('Данные'!J33,D33)&lt;&gt;2,"",'Данные'!J33+D33)</f>
        <v/>
      </c>
      <c r="F33" s="11" t="str">
        <f>IF(ISBLANK('Данные'!M33),"",'Данные'!M33)</f>
        <v/>
      </c>
      <c r="G33" s="11" t="str">
        <f>IF(OR('Данные'!C33="",COUNT(F33,'Данные'!H33)&lt;&gt;2),"",ROUND(F33*'Данные'!H33,2))</f>
        <v/>
      </c>
      <c r="H33" s="11" t="str">
        <f>IF(COUNT(E33,G33)&lt;&gt;2,"",E33+G33)</f>
        <v/>
      </c>
      <c r="I33" s="11" t="str">
        <f>IF(ISBLANK('Данные'!O33),"",'Данные'!O33)</f>
        <v/>
      </c>
      <c r="J33" s="11" t="str">
        <f>IF(OR('Данные'!C33="",COUNT(I33,'Данные'!H33)&lt;&gt;2),"",ROUND(I33*'Данные'!H33,2))</f>
        <v/>
      </c>
      <c r="K33" s="11" t="str">
        <f>IF(COUNT(H33,J33)&lt;&gt;2,"",H33+J33)</f>
        <v/>
      </c>
      <c r="L33" s="11" t="str">
        <f>IF(ISBLANK('Данные'!Q33),"",'Данные'!Q33)</f>
        <v/>
      </c>
      <c r="M33" s="11" t="str">
        <f>IF(OR('Данные'!C33="",COUNT(L33,'Данные'!H33)&lt;&gt;2),"",ROUND(L33*'Данные'!H33,2))</f>
        <v/>
      </c>
      <c r="N33" s="11" t="str">
        <f>IF(COUNT(K33,M33)&lt;&gt;2,"",K33+M33)</f>
        <v/>
      </c>
      <c r="O33" s="11" t="str">
        <f>IF(ISBLANK('Данные'!S33),"",'Данные'!S33)</f>
        <v/>
      </c>
      <c r="P33" s="11" t="str">
        <f>IF(OR('Данные'!C33="",COUNT(O33,'Данные'!H33)&lt;&gt;2),"",ROUND(O33*'Данные'!H33,2))</f>
        <v/>
      </c>
      <c r="Q33" s="11" t="str">
        <f>IF(COUNT(N33,P33)&lt;&gt;2,"",N33+P33)</f>
        <v/>
      </c>
      <c r="R33" s="11" t="str">
        <f>IF(ISBLANK('Данные'!U33),"",'Данные'!U33)</f>
        <v/>
      </c>
      <c r="S33" s="11" t="str">
        <f>IF(OR('Данные'!C33="",COUNT(R33,'Данные'!H33)&lt;&gt;2),"",ROUND(R33*'Данные'!H33,2))</f>
        <v/>
      </c>
      <c r="T33" s="11" t="str">
        <f>IF(COUNT(Q33,S33)&lt;&gt;2,"",Q33+S33)</f>
        <v/>
      </c>
      <c r="U33" s="11" t="str">
        <f>IF(ISBLANK('Данные'!W33),"",'Данные'!W33)</f>
        <v/>
      </c>
      <c r="V33" s="11" t="str">
        <f>IF(OR('Данные'!C33="",COUNT(U33,'Данные'!H33)&lt;&gt;2),"",ROUND(U33*'Данные'!H33,2))</f>
        <v/>
      </c>
      <c r="W33" s="11" t="str">
        <f>IF(COUNT(T33,V33)&lt;&gt;2,"",T33+V33)</f>
        <v/>
      </c>
      <c r="X33" s="11" t="str">
        <f>IF(ISBLANK('Данные'!Y33),"",'Данные'!Y33)</f>
        <v/>
      </c>
      <c r="Y33" s="11" t="str">
        <f>IF(OR('Данные'!C33="",COUNT(X33,'Данные'!H33)&lt;&gt;2),"",ROUND(X33*'Данные'!H33,2))</f>
        <v/>
      </c>
      <c r="Z33" s="11" t="str">
        <f>IF(COUNT(W33,Y33)&lt;&gt;2,"",W33+Y33)</f>
        <v/>
      </c>
      <c r="AA33" s="11" t="str">
        <f>IF(ISBLANK('Данные'!AA33),"",'Данные'!AA33)</f>
        <v/>
      </c>
      <c r="AB33" s="11" t="str">
        <f>IF(OR('Данные'!C33="",COUNT(AA33,'Данные'!H33)&lt;&gt;2),"",ROUND(AA33*'Данные'!H33,2))</f>
        <v/>
      </c>
      <c r="AC33" s="11" t="str">
        <f>IF(COUNT(Z33,AB33)&lt;&gt;2,"",Z33+AB33)</f>
        <v/>
      </c>
      <c r="AD33" s="11" t="str">
        <f>IF(ISBLANK('Данные'!AC33),"",'Данные'!AC33)</f>
        <v/>
      </c>
      <c r="AE33" s="11" t="str">
        <f>IF(OR('Данные'!C33="",COUNT(AD33,'Данные'!H33)&lt;&gt;2),"",ROUND(AD33*'Данные'!H33,2))</f>
        <v/>
      </c>
      <c r="AF33" s="11" t="str">
        <f>IF(COUNT(AC33,AE33)&lt;&gt;2,"",AC33+AE33)</f>
        <v/>
      </c>
      <c r="AG33" s="11" t="str">
        <f>IF(ISBLANK('Данные'!AE33),"",'Данные'!AE33)</f>
        <v/>
      </c>
      <c r="AH33" s="11" t="str">
        <f>IF(OR('Данные'!C33="",COUNT(AG33,'Данные'!H33)&lt;&gt;2),"",ROUND(AG33*'Данные'!H33,2))</f>
        <v/>
      </c>
      <c r="AI33" s="11" t="str">
        <f>IF(COUNT(AF33,AH33)&lt;&gt;2,"",AF33+AH33)</f>
        <v/>
      </c>
      <c r="AJ33" s="11" t="str">
        <f>IF(ISBLANK('Данные'!AG33),"",'Данные'!AG33)</f>
        <v/>
      </c>
      <c r="AK33" s="11" t="str">
        <f>IF(OR('Данные'!C33="",COUNT(AJ33,'Данные'!H33)&lt;&gt;2),"",ROUND(AJ33*'Данные'!H33,2))</f>
        <v/>
      </c>
      <c r="AL33" s="11" t="str">
        <f>IF(COUNT(AI33,AK33)&lt;&gt;2,"",AI33+AK33)</f>
        <v/>
      </c>
      <c r="AM33" s="11" t="str">
        <f>IF(COUNT('Данные'!V33,'Данные'!H33)&lt;&gt;2,"",ROUND('Данные'!V33*'Данные'!H33,2))</f>
        <v/>
      </c>
      <c r="AN33" s="11" t="str">
        <f>IF(COUNT(D33,G33,J33,M33,P33,S33,V33,Y33,AB33,AE33,AH33,AK33)&lt;&gt;12,"",SUM(D33,G33,J33,M33,P33,S33,V33,Y33,AB33,AE33,AH33,AK33))</f>
        <v/>
      </c>
      <c r="AO33" s="11" t="str">
        <f>IF(COUNT(C33,F33,I33,L33,O33,R33,U33,X33,AA33,AD33,AG33,AJ33)&lt;&gt;12,"",SUM(C33,F33,I33,L33,O33,R33,U33,X33,AA33,AD33,AG33,AJ33))</f>
        <v/>
      </c>
      <c r="AP33" s="11" t="str">
        <f>IF(ISBLANK('Данные'!AI33),"",'Данные'!AI33)</f>
        <v/>
      </c>
      <c r="AQ33" s="11" t="str">
        <f>IF(COUNT(AP33,'Данные'!H33)&lt;&gt;2,"",ROUND(AP33*'Данные'!H33,2))</f>
        <v/>
      </c>
      <c r="AR33" s="11" t="str">
        <f>IF(COUNT(AL33,AQ33)&lt;&gt;2,"",AL33+AQ33)</f>
        <v/>
      </c>
      <c r="AS33" s="11" t="str">
        <f>IF(COUNT('Данные'!L33,'Данные'!N33,'Данные'!P33,'Данные'!R33,'Данные'!T33,'Данные'!V33,'Данные'!X33,'Данные'!Z33,'Данные'!AB33,'Данные'!AD33,'Данные'!AF33,'Данные'!AH33)&lt;&gt;12,"",SUM('Данные'!L33,'Данные'!N33,'Данные'!P33,'Данные'!R33,'Данные'!T33,'Данные'!V33,'Данные'!X33,'Данные'!Z33,'Данные'!AB33,'Данные'!AD33,'Данные'!AF33,'Данные'!AH33))</f>
        <v/>
      </c>
    </row>
    <row r="34" spans="1:44" x14ac:dyDescent="0.25">
      <c r="A34" s="1"/>
      <c r="B34" s="11">
        <f>IF(COUNT(B24:B33)=0,"",SUM(B24:B33))</f>
        <v>530000</v>
      </c>
      <c r="C34" s="1"/>
      <c r="D34" s="11">
        <f>IF(COUNT(D24:D33)=0,"",SUM(D24:D33))</f>
        <v>0</v>
      </c>
      <c r="E34" s="11">
        <f>IF(COUNT(E24:E33)=0,"",SUM(E24:E33))</f>
        <v>115000</v>
      </c>
      <c r="F34" s="1"/>
      <c r="G34" s="11">
        <f>IF(COUNT(G24:G33)=0,"",SUM(G24:G33))</f>
        <v>0</v>
      </c>
      <c r="H34" s="11">
        <f>IF(COUNT(H24:H33)=0,"",SUM(H24:H33))</f>
        <v>115000</v>
      </c>
      <c r="I34" s="1"/>
      <c r="J34" s="11">
        <f>IF(COUNT(J24:J33)=0,"",SUM(J24:J33))</f>
        <v>0</v>
      </c>
      <c r="K34" s="11">
        <f>IF(COUNT(K24:K33)=0,"",SUM(K24:K33))</f>
        <v>115000</v>
      </c>
      <c r="L34" s="1"/>
      <c r="M34" s="11">
        <f>IF(COUNT(M24:M33)=0,"",SUM(M24:M33))</f>
        <v>57500</v>
      </c>
      <c r="N34" s="11">
        <f>IF(COUNT(N24:N33)=0,"",SUM(N24:N33))</f>
        <v>172500</v>
      </c>
      <c r="O34" s="1"/>
      <c r="P34" s="11">
        <f>IF(COUNT(P24:P33)=0,"",SUM(P24:P33))</f>
        <v>75000</v>
      </c>
      <c r="Q34" s="11">
        <f>IF(COUNT(Q24:Q33)=0,"",SUM(Q24:Q33))</f>
        <v>247500</v>
      </c>
      <c r="R34" s="1"/>
      <c r="S34" s="11">
        <f>IF(COUNT(S24:S33)=0,"",SUM(S24:S33))</f>
        <v>103750</v>
      </c>
      <c r="T34" s="11">
        <f>IF(COUNT(T24:T33)=0,"",SUM(T24:T33))</f>
        <v>351250</v>
      </c>
      <c r="U34" s="1"/>
      <c r="V34" s="11">
        <f>IF(COUNT(V24:V33)=0,"",SUM(V24:V33))</f>
        <v>0</v>
      </c>
      <c r="W34" s="11">
        <f>IF(COUNT(W24:W33)=0,"",SUM(W24:W33))</f>
        <v>351250</v>
      </c>
      <c r="X34" s="1"/>
      <c r="Y34" s="11">
        <f>IF(COUNT(Y24:Y33)=0,"",SUM(Y24:Y33))</f>
        <v>0</v>
      </c>
      <c r="Z34" s="11">
        <f>IF(COUNT(Z24:Z33)=0,"",SUM(Z24:Z33))</f>
        <v>351250</v>
      </c>
      <c r="AA34" s="1"/>
      <c r="AB34" s="11">
        <f>IF(COUNT(AB24:AB33)=0,"",SUM(AB24:AB33))</f>
        <v>0</v>
      </c>
      <c r="AC34" s="11">
        <f>IF(COUNT(AC24:AC33)=0,"",SUM(AC24:AC33))</f>
        <v>351250</v>
      </c>
      <c r="AD34" s="1"/>
      <c r="AE34" s="11">
        <f>IF(COUNT(AE24:AE33)=0,"",SUM(AE24:AE33))</f>
        <v>0</v>
      </c>
      <c r="AF34" s="11">
        <f>IF(COUNT(AF24:AF33)=0,"",SUM(AF24:AF33))</f>
        <v>351250</v>
      </c>
      <c r="AG34" s="1"/>
      <c r="AH34" s="11">
        <f>IF(COUNT(AH24:AH33)=0,"",SUM(AH24:AH33))</f>
        <v>0</v>
      </c>
      <c r="AI34" s="11">
        <f>IF(COUNT(AI24:AI33)=0,"",SUM(AI24:AI33))</f>
        <v>351250</v>
      </c>
      <c r="AJ34" s="1"/>
      <c r="AK34" s="11">
        <f>IF(COUNT(AK24:AK33)=0,"",SUM(AK24:AK33))</f>
        <v>0</v>
      </c>
      <c r="AL34" s="11">
        <f>IF(COUNT(AL24:AL33)=0,"",SUM(AL24:AL33))</f>
        <v>351250</v>
      </c>
      <c r="AM34" s="11">
        <f>IF(COUNT(AM24:AM33)=0,"",SUM(AM24:AM33))</f>
        <v>90000</v>
      </c>
      <c r="AN34" s="11">
        <f>IF(COUNT(AN24:AN33)=0,"",SUM(AN24:AN33))</f>
        <v>236250</v>
      </c>
      <c r="AO34" s="1"/>
      <c r="AP34" s="1"/>
      <c r="AQ34" s="11">
        <f>IF(COUNT(AQ24:AQ33)=0,"",SUM(AQ24:AQ33))</f>
        <v>46250</v>
      </c>
      <c r="AR34" s="11">
        <f>IF(COUNT(AR24:AR33)=0,"",SUM(AR24:AR33))</f>
        <v>397500</v>
      </c>
    </row>
    <row r="35" spans="1:44" x14ac:dyDescent="0.25">
      <c r="A35" s="1" t="s">
        <v>208</v>
      </c>
      <c r="B35" s="11">
        <f>IF(ISBLANK('Данные'!H35),"",'Данные'!H35)</f>
        <v>0</v>
      </c>
      <c r="C35" s="1"/>
      <c r="D35" s="11">
        <f>IF(ISBLANK('Данные'!K35),"",'Данные'!K35)</f>
        <v>0</v>
      </c>
      <c r="E35" s="11">
        <f>IF(COUNT('Данные'!J35,D35)&lt;&gt;2,"",'Данные'!J35+D35)</f>
        <v>0</v>
      </c>
      <c r="F35" s="1"/>
      <c r="G35" s="11">
        <f>IF(ISBLANK('Данные'!M35),"",'Данные'!M35)</f>
        <v>0</v>
      </c>
      <c r="H35" s="11">
        <f>IF(COUNT(E35,G35)&lt;&gt;2,"",E35+G35)</f>
        <v>0</v>
      </c>
      <c r="I35" s="1"/>
      <c r="J35" s="11">
        <f>IF(ISBLANK('Данные'!O35),"",'Данные'!O35)</f>
        <v>0</v>
      </c>
      <c r="K35" s="11">
        <f>IF(COUNT(H35,J35)&lt;&gt;2,"",H35+J35)</f>
        <v>0</v>
      </c>
      <c r="L35" s="1"/>
      <c r="M35" s="11">
        <f>IF(ISBLANK('Данные'!Q35),"",'Данные'!Q35)</f>
        <v>0</v>
      </c>
      <c r="N35" s="11">
        <f>IF(COUNT(K35,M35)&lt;&gt;2,"",K35+M35)</f>
        <v>0</v>
      </c>
      <c r="O35" s="1"/>
      <c r="P35" s="11">
        <f>IF(ISBLANK('Данные'!S35),"",'Данные'!S35)</f>
        <v>0</v>
      </c>
      <c r="Q35" s="11">
        <f>IF(COUNT(N35,P35)&lt;&gt;2,"",N35+P35)</f>
        <v>0</v>
      </c>
      <c r="R35" s="1"/>
      <c r="S35" s="11">
        <f>IF(ISBLANK('Данные'!U35),"",'Данные'!U35)</f>
        <v>0</v>
      </c>
      <c r="T35" s="11">
        <f>IF(COUNT(Q35,S35)&lt;&gt;2,"",Q35+S35)</f>
        <v>0</v>
      </c>
      <c r="U35" s="1"/>
      <c r="V35" s="11">
        <f>IF(ISBLANK('Данные'!W35),"",'Данные'!W35)</f>
        <v>0</v>
      </c>
      <c r="W35" s="11">
        <f>IF(COUNT(T35,V35)&lt;&gt;2,"",T35+V35)</f>
        <v>0</v>
      </c>
      <c r="X35" s="1"/>
      <c r="Y35" s="11">
        <f>IF(ISBLANK('Данные'!Y35),"",'Данные'!Y35)</f>
        <v>0</v>
      </c>
      <c r="Z35" s="11">
        <f>IF(COUNT(W35,Y35)&lt;&gt;2,"",W35+Y35)</f>
        <v>0</v>
      </c>
      <c r="AA35" s="1"/>
      <c r="AB35" s="11">
        <f>IF(ISBLANK('Данные'!AA35),"",'Данные'!AA35)</f>
        <v>0</v>
      </c>
      <c r="AC35" s="11">
        <f>IF(COUNT(Z35,AB35)&lt;&gt;2,"",Z35+AB35)</f>
        <v>0</v>
      </c>
      <c r="AD35" s="1"/>
      <c r="AE35" s="11">
        <f>IF(ISBLANK('Данные'!AC35),"",'Данные'!AC35)</f>
        <v>0</v>
      </c>
      <c r="AF35" s="11">
        <f>IF(COUNT(AC35,AE35)&lt;&gt;2,"",AC35+AE35)</f>
        <v>0</v>
      </c>
      <c r="AG35" s="1"/>
      <c r="AH35" s="11">
        <f>IF(ISBLANK('Данные'!AE35),"",'Данные'!AE35)</f>
        <v>0</v>
      </c>
      <c r="AI35" s="11">
        <f>IF(COUNT(AF35,AH35)&lt;&gt;2,"",AF35+AH35)</f>
        <v>0</v>
      </c>
      <c r="AJ35" s="1"/>
      <c r="AK35" s="11">
        <f>IF(ISBLANK('Данные'!AG35),"",'Данные'!AG35)</f>
        <v>0</v>
      </c>
      <c r="AL35" s="11">
        <f>IF(COUNT(AI35,AK35)&lt;&gt;2,"",AI35+AK35)</f>
        <v>0</v>
      </c>
      <c r="AM35" s="1"/>
      <c r="AN35" s="11">
        <f>IF(COUNT(D35,G35,J35,M35,P35,S35,V35,Y35,AB35,AE35,AH35,AK35)&lt;&gt;12,"",SUM(D35,G35,J35,M35,P35,S35,V35,Y35,AB35,AE35,AH35,AK35))</f>
        <v>0</v>
      </c>
      <c r="AO35" s="1"/>
      <c r="AP35" s="1"/>
      <c r="AQ35" s="11">
        <f>IF(ISBLANK('Данные'!AI35),"",'Данные'!AI35)</f>
        <v>0</v>
      </c>
      <c r="AR35" s="11">
        <f>IF(COUNT(AL35,AQ35)&lt;&gt;2,"",AL35+AQ35)</f>
        <v>0</v>
      </c>
    </row>
    <row r="36" spans="1:44" x14ac:dyDescent="0.25">
      <c r="A36" s="1"/>
      <c r="B36" s="11">
        <f>IF(COUNT(B34:B35)&lt;&gt;2,"",SUM(B34:B35))</f>
        <v>530000</v>
      </c>
      <c r="C36" s="1"/>
      <c r="D36" s="11">
        <f>IF(COUNT(D34:D35)&lt;&gt;2,"",SUM(D34:D35))</f>
        <v>0</v>
      </c>
      <c r="E36" s="11">
        <f>IF(COUNT(E34:E35)&lt;&gt;2,"",SUM(E34:E35))</f>
        <v>115000</v>
      </c>
      <c r="F36" s="1"/>
      <c r="G36" s="11">
        <f>IF(COUNT(G34:G35)&lt;&gt;2,"",SUM(G34:G35))</f>
        <v>0</v>
      </c>
      <c r="H36" s="11">
        <f>IF(COUNT(H34:H35)&lt;&gt;2,"",SUM(H34:H35))</f>
        <v>115000</v>
      </c>
      <c r="I36" s="1"/>
      <c r="J36" s="11">
        <f>IF(COUNT(J34:J35)&lt;&gt;2,"",SUM(J34:J35))</f>
        <v>0</v>
      </c>
      <c r="K36" s="11">
        <f>IF(COUNT(K34:K35)&lt;&gt;2,"",SUM(K34:K35))</f>
        <v>115000</v>
      </c>
      <c r="L36" s="1"/>
      <c r="M36" s="11">
        <f>IF(COUNT(M34:M35)&lt;&gt;2,"",SUM(M34:M35))</f>
        <v>57500</v>
      </c>
      <c r="N36" s="11">
        <f>IF(COUNT(N34:N35)&lt;&gt;2,"",SUM(N34:N35))</f>
        <v>172500</v>
      </c>
      <c r="O36" s="1"/>
      <c r="P36" s="11">
        <f>IF(COUNT(P34:P35)&lt;&gt;2,"",SUM(P34:P35))</f>
        <v>75000</v>
      </c>
      <c r="Q36" s="11">
        <f>IF(COUNT(Q34:Q35)&lt;&gt;2,"",SUM(Q34:Q35))</f>
        <v>247500</v>
      </c>
      <c r="R36" s="1"/>
      <c r="S36" s="11">
        <f>IF(COUNT(S34:S35)&lt;&gt;2,"",SUM(S34:S35))</f>
        <v>103750</v>
      </c>
      <c r="T36" s="11">
        <f>IF(COUNT(T34:T35)&lt;&gt;2,"",SUM(T34:T35))</f>
        <v>351250</v>
      </c>
      <c r="U36" s="1"/>
      <c r="V36" s="11">
        <f>IF(COUNT(V34:V35)&lt;&gt;2,"",SUM(V34:V35))</f>
        <v>0</v>
      </c>
      <c r="W36" s="11">
        <f>IF(COUNT(W34:W35)&lt;&gt;2,"",SUM(W34:W35))</f>
        <v>351250</v>
      </c>
      <c r="X36" s="1"/>
      <c r="Y36" s="11">
        <f>IF(COUNT(Y34:Y35)&lt;&gt;2,"",SUM(Y34:Y35))</f>
        <v>0</v>
      </c>
      <c r="Z36" s="11">
        <f>IF(COUNT(Z34:Z35)&lt;&gt;2,"",SUM(Z34:Z35))</f>
        <v>351250</v>
      </c>
      <c r="AA36" s="1"/>
      <c r="AB36" s="11">
        <f>IF(COUNT(AB34:AB35)&lt;&gt;2,"",SUM(AB34:AB35))</f>
        <v>0</v>
      </c>
      <c r="AC36" s="11">
        <f>IF(COUNT(AC34:AC35)&lt;&gt;2,"",SUM(AC34:AC35))</f>
        <v>351250</v>
      </c>
      <c r="AD36" s="1"/>
      <c r="AE36" s="11">
        <f>IF(COUNT(AE34:AE35)&lt;&gt;2,"",SUM(AE34:AE35))</f>
        <v>0</v>
      </c>
      <c r="AF36" s="11">
        <f>IF(COUNT(AF34:AF35)&lt;&gt;2,"",SUM(AF34:AF35))</f>
        <v>351250</v>
      </c>
      <c r="AG36" s="1"/>
      <c r="AH36" s="11">
        <f>IF(COUNT(AH34:AH35)&lt;&gt;2,"",SUM(AH34:AH35))</f>
        <v>0</v>
      </c>
      <c r="AI36" s="11">
        <f>IF(COUNT(AI34:AI35)&lt;&gt;2,"",SUM(AI34:AI35))</f>
        <v>351250</v>
      </c>
      <c r="AJ36" s="1"/>
      <c r="AK36" s="11">
        <f>IF(COUNT(AK34:AK35)&lt;&gt;2,"",SUM(AK34:AK35))</f>
        <v>0</v>
      </c>
      <c r="AL36" s="11">
        <f>IF(COUNT(AL34:AL35)&lt;&gt;2,"",SUM(AL34:AL35))</f>
        <v>351250</v>
      </c>
      <c r="AM36" s="1"/>
      <c r="AN36" s="11">
        <f>IF(COUNT(AN34:AN35)&lt;&gt;2,"",SUM(AN34:AN35))</f>
        <v>236250</v>
      </c>
      <c r="AO36" s="1"/>
      <c r="AP36" s="1"/>
      <c r="AQ36" s="11">
        <f>IF(COUNT(AQ34:AQ35)&lt;&gt;2,"",SUM(AQ34:AQ35))</f>
        <v>46250</v>
      </c>
      <c r="AR36" s="11">
        <f>IF(COUNT(AR34:AR35)&lt;&gt;2,"",SUM(AR34:AR35))</f>
        <v>397500</v>
      </c>
    </row>
  </sheetData>
  <sheetProtection sheet="1"/>
  <pageMargins left="0.3" right="0.3" top="0.35" bottom="0.35" header="0.15" footer="0.15"/>
  <pageSetup paperSize="8" orientation="landscape" horizontalDpi="4294967295" verticalDpi="4294967295" scale="100" fitToWidth="1" fitToHeight="1" firstPageNumber="1" useFirstPageNumber="1" copies="1"/>
  <headerFooter>
    <oddFooter>&amp;LКС-6а&amp;CСтраница 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 showGridLines="0" zoomScale="100" zoomScaleNormal="100"/>
  </sheetViews>
  <sheetFormatPr defaultRowHeight="15" outlineLevelRow="0" outlineLevelCol="0" x14ac:dyDescent="55"/>
  <cols>
    <col min="1" max="1" width="62" customWidth="1"/>
    <col min="2" max="2" width="115" customWidth="1"/>
    <col min="3" max="3" width="17" customWidth="1"/>
    <col min="4" max="8" width="18" customWidth="1"/>
  </cols>
  <sheetData>
    <row r="1" ht="60" customHeight="1" spans="1:3" x14ac:dyDescent="0.25">
      <c r="A1" s="1" t="s">
        <v>209</v>
      </c>
      <c r="B1" s="1" t="s">
        <v>210</v>
      </c>
      <c r="C1" s="1" t="s">
        <v>211</v>
      </c>
    </row>
    <row r="2" ht="60" customHeight="1" spans="1:3" x14ac:dyDescent="0.25">
      <c r="A2" s="1" t="s">
        <v>212</v>
      </c>
      <c r="B2" s="1" t="s">
        <v>213</v>
      </c>
      <c r="C2" s="1" t="s">
        <v>214</v>
      </c>
    </row>
    <row r="3" ht="60" customHeight="1" spans="1:3" x14ac:dyDescent="0.25">
      <c r="A3" s="1" t="s">
        <v>215</v>
      </c>
      <c r="B3" s="1" t="s">
        <v>216</v>
      </c>
      <c r="C3" s="1" t="s">
        <v>214</v>
      </c>
    </row>
    <row r="4" ht="60" customHeight="1" spans="1:3" x14ac:dyDescent="0.25">
      <c r="A4" s="1" t="s">
        <v>217</v>
      </c>
      <c r="B4" s="1" t="s">
        <v>218</v>
      </c>
      <c r="C4" s="1" t="s">
        <v>214</v>
      </c>
    </row>
    <row r="5" ht="60" customHeight="1" spans="1:3" x14ac:dyDescent="0.25">
      <c r="A5" s="1" t="s">
        <v>219</v>
      </c>
      <c r="B5" s="1" t="s">
        <v>220</v>
      </c>
      <c r="C5" s="1" t="s">
        <v>214</v>
      </c>
    </row>
    <row r="6" ht="60" customHeight="1" spans="1:3" x14ac:dyDescent="0.25">
      <c r="A6" s="1" t="s">
        <v>221</v>
      </c>
      <c r="B6" s="1" t="s">
        <v>222</v>
      </c>
      <c r="C6" s="1" t="s">
        <v>214</v>
      </c>
    </row>
    <row r="7" ht="60" customHeight="1" spans="1:3" x14ac:dyDescent="0.25">
      <c r="A7" s="1" t="s">
        <v>223</v>
      </c>
      <c r="B7" s="1" t="s">
        <v>224</v>
      </c>
      <c r="C7" s="1" t="s">
        <v>214</v>
      </c>
    </row>
    <row r="8" ht="60" customHeight="1" spans="1:3" x14ac:dyDescent="0.25">
      <c r="A8" s="1" t="s">
        <v>225</v>
      </c>
      <c r="B8" s="1" t="s">
        <v>226</v>
      </c>
      <c r="C8" s="1" t="s">
        <v>214</v>
      </c>
    </row>
    <row r="9" ht="60" customHeight="1" spans="1:3" x14ac:dyDescent="0.25">
      <c r="A9" s="1" t="s">
        <v>227</v>
      </c>
      <c r="B9" s="1" t="s">
        <v>228</v>
      </c>
      <c r="C9" s="1" t="s">
        <v>214</v>
      </c>
    </row>
    <row r="10" ht="60" customHeight="1" spans="1:3" x14ac:dyDescent="0.25">
      <c r="A10" s="1" t="s">
        <v>229</v>
      </c>
      <c r="B10" s="1" t="s">
        <v>230</v>
      </c>
      <c r="C10" s="1" t="s">
        <v>214</v>
      </c>
    </row>
    <row r="11" ht="60" customHeight="1" spans="1:3" x14ac:dyDescent="0.25">
      <c r="A11" s="1" t="s">
        <v>231</v>
      </c>
      <c r="B11" s="1" t="s">
        <v>232</v>
      </c>
      <c r="C11" s="1" t="s">
        <v>214</v>
      </c>
    </row>
    <row r="12" ht="60" customHeight="1" spans="1:3" x14ac:dyDescent="0.25">
      <c r="A12" s="1" t="s">
        <v>233</v>
      </c>
      <c r="B12" s="1" t="s">
        <v>234</v>
      </c>
      <c r="C12" s="1" t="s">
        <v>214</v>
      </c>
    </row>
  </sheetData>
  <sheetProtection sheet="1"/>
  <pageMargins left="0.3" right="0.3" top="0.35" bottom="0.35" header="0.15" footer="0.15"/>
  <pageSetup paperSize="8" orientation="landscape" horizontalDpi="4294967295" verticalDpi="4294967295" scale="100" fitToWidth="1" fitToHeight="2" firstPageNumber="1" useFirstPageNumber="1" copies="1"/>
  <headerFooter>
    <oddFooter>&amp;LКС-6а&amp;CСтраница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Данные</vt:lpstr>
      <vt:lpstr>КС-6а_титул</vt:lpstr>
      <vt:lpstr>КС-6а_янв-май</vt:lpstr>
      <vt:lpstr>КС-6а_июн-дек</vt:lpstr>
      <vt:lpstr>Контроль</vt:lpstr>
      <vt:lpstr>Инструкция</vt:lpstr>
      <vt:lpstr>КС-6а_январь_2027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2026-10-05T15:19:35Z</dcterms:modified>
</cp:coreProperties>
</file>