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С-3" state="visible" r:id="rId4"/>
    <sheet sheetId="2" name="Данные" state="visible" r:id="rId5"/>
    <sheet sheetId="3" name="Сверка" state="visible" r:id="rId6"/>
    <sheet sheetId="4" name="Инструкция" state="visible" r:id="rId7"/>
  </sheets>
  <definedNames>
    <definedName name="_xlnm.Print_Area" localSheetId="0">'КС-3'!$A1:$F50</definedName>
    <definedName name="_xlnm.Print_Area" localSheetId="1">'Данные'!$A1:$K75</definedName>
    <definedName name="_xlnm.Print_Area" localSheetId="2">'Сверка'!$A1:$C39</definedName>
    <definedName name="_xlnm.Print_Area" localSheetId="3">'Инструкция'!$A1:$B23</definedName>
  </definedNames>
  <calcPr calcId="171027"/>
</workbook>
</file>

<file path=xl/sharedStrings.xml><?xml version="1.0" encoding="utf-8"?>
<sst xmlns="http://schemas.openxmlformats.org/spreadsheetml/2006/main" count="194" uniqueCount="171">
  <si>
    <t>Унифицированная форма № КС-3</t>
  </si>
  <si>
    <t>Утверждена постановлением Госкомстата России от 11.11.99 № 100</t>
  </si>
  <si>
    <t>Форма по ОКУД 0322001</t>
  </si>
  <si>
    <t>Инвестор</t>
  </si>
  <si>
    <t>Адрес, телефон</t>
  </si>
  <si>
    <t>по ОКПО</t>
  </si>
  <si>
    <t>Заказчик (Генподрядчик)</t>
  </si>
  <si>
    <t>Подрядчик (Субподрядчик)</t>
  </si>
  <si>
    <t>Стройка</t>
  </si>
  <si>
    <t>Адрес</t>
  </si>
  <si>
    <t>Вид деятельности по ОКДП</t>
  </si>
  <si>
    <t>Договор подряда: номер</t>
  </si>
  <si>
    <t>Договор подряда: дата</t>
  </si>
  <si>
    <t>СПРАВКА О СТОИМОСТИ ВЫПОЛНЕННЫХ РАБОТ И ЗАТРАТ</t>
  </si>
  <si>
    <t>Номер документа</t>
  </si>
  <si>
    <t>Дата составления</t>
  </si>
  <si>
    <t>Отчётный период: с</t>
  </si>
  <si>
    <t>по</t>
  </si>
  <si>
    <t>Номер по порядку</t>
  </si>
  <si>
    <t>Наименование пусковых комплексов, этапов, объектов, видов выполненных работ, оборудования, затрат</t>
  </si>
  <si>
    <t>Код</t>
  </si>
  <si>
    <t xml:space="preserve">Стоимость выполненных работ и затрат, руб.
с начала проведения работ</t>
  </si>
  <si>
    <t xml:space="preserve">Стоимость выполненных работ и затрат, руб.
с начала года</t>
  </si>
  <si>
    <t xml:space="preserve">Стоимость выполненных работ и затрат, руб.
в том числе за отчётный период</t>
  </si>
  <si>
    <t>Всего работ и затрат, включаемых в стоимость работ</t>
  </si>
  <si>
    <t>в том числе:</t>
  </si>
  <si>
    <t>Итого за отчётный период без НДС</t>
  </si>
  <si>
    <t>Сумма НДС за отчётный период</t>
  </si>
  <si>
    <t>Всего за отчётный период с учётом НДС</t>
  </si>
  <si>
    <t>Подпись: __________________</t>
  </si>
  <si>
    <t>М.П. (элемент исходной формы; применимость проверяется отдельно)</t>
  </si>
  <si>
    <t>М.П.</t>
  </si>
  <si>
    <t>Рабочий Excel-шаблон на основе КС-3. Форма и комплект проверяются по договору.</t>
  </si>
  <si>
    <t>Исходные данные КС-3. Жёлтые поля — ввод, остальные — формулы</t>
  </si>
  <si>
    <t>Инвестор — учебный пример</t>
  </si>
  <si>
    <t>Инвестор: адрес, телефон</t>
  </si>
  <si>
    <t>Адрес и телефон — учебный пример</t>
  </si>
  <si>
    <t>Инвестор: ОКПО</t>
  </si>
  <si>
    <t>Заказчик — учебный пример</t>
  </si>
  <si>
    <t>Заказчик: адрес, телефон</t>
  </si>
  <si>
    <t>Заказчик: ОКПО</t>
  </si>
  <si>
    <t>Подрядчик — учебный пример</t>
  </si>
  <si>
    <t>Подрядчик: адрес, телефон</t>
  </si>
  <si>
    <t>Подрядчик: ОКПО</t>
  </si>
  <si>
    <t>Отделочные работы учебного административного здания</t>
  </si>
  <si>
    <t>Адрес стройки</t>
  </si>
  <si>
    <t>Адрес объекта — учебный пример</t>
  </si>
  <si>
    <t>У-01</t>
  </si>
  <si>
    <t>Номер документа КС-3</t>
  </si>
  <si>
    <t>9</t>
  </si>
  <si>
    <t>Дата составления КС-3</t>
  </si>
  <si>
    <t>Отчётный период: по</t>
  </si>
  <si>
    <t>Режим НДС</t>
  </si>
  <si>
    <t>Облагается НДС</t>
  </si>
  <si>
    <t>Ставка НДС (доля)</t>
  </si>
  <si>
    <t>Основание ставки / освобождения</t>
  </si>
  <si>
    <t>Пункт 3 статьи 164 НК РФ; учебный случай</t>
  </si>
  <si>
    <t>Заказчик: должность</t>
  </si>
  <si>
    <t>Должность — учебный пример</t>
  </si>
  <si>
    <t>Заказчик: расшифровка подписи</t>
  </si>
  <si>
    <t>Ф.И.О. — учебный пример</t>
  </si>
  <si>
    <t>Подрядчик: должность</t>
  </si>
  <si>
    <t>Подрядчик: расшифровка подписи</t>
  </si>
  <si>
    <t>Предыдущая КС-3: с начала работ без НДС</t>
  </si>
  <si>
    <t>Предыдущая КС-3: с начала текущего года без НДС</t>
  </si>
  <si>
    <t>Группы работ. В прошлых суммах ноль вводится явно; пустое поле означает отсутствие данных.</t>
  </si>
  <si>
    <t>Общий итог не вводите отдельной группой: он будет посчитан по деталям.</t>
  </si>
  <si>
    <t>Группа работ / затрат</t>
  </si>
  <si>
    <t>Код группы</t>
  </si>
  <si>
    <t>До текущего года, без НДС, руб.</t>
  </si>
  <si>
    <t>С начала года до периода, без НДС, руб.</t>
  </si>
  <si>
    <t>За период, без НДС, руб.</t>
  </si>
  <si>
    <t>С начала работ, без НДС, руб.</t>
  </si>
  <si>
    <t>С начала года, без НДС, руб.</t>
  </si>
  <si>
    <t>Полы</t>
  </si>
  <si>
    <t>Отделка стен</t>
  </si>
  <si>
    <t>Основания периода: до 20 документов / строк. Принятую сумму вводят в J без НДС.</t>
  </si>
  <si>
    <t>Объём, шифр и учебная цена необязательны; расчёт I не заменяет принятую сумму J.</t>
  </si>
  <si>
    <t>Вид документа</t>
  </si>
  <si>
    <t>Номер</t>
  </si>
  <si>
    <t>Дата</t>
  </si>
  <si>
    <t>Работа / основание</t>
  </si>
  <si>
    <t>Шифр ГЭСН (справочно)</t>
  </si>
  <si>
    <t>Объём, м²</t>
  </si>
  <si>
    <t>Учебная цена, руб./м²</t>
  </si>
  <si>
    <t>Объём × цена, руб.</t>
  </si>
  <si>
    <t>Принятая сумма без НДС, руб.</t>
  </si>
  <si>
    <t>Разница J − I, руб.</t>
  </si>
  <si>
    <t>КС-2</t>
  </si>
  <si>
    <t>15</t>
  </si>
  <si>
    <t>Цементная стяжка толщиной 20 мм</t>
  </si>
  <si>
    <t>11-01-011-01</t>
  </si>
  <si>
    <t>16</t>
  </si>
  <si>
    <t>Простая водоэмульсионная окраска подготовленных стен</t>
  </si>
  <si>
    <t>15-04-005-01</t>
  </si>
  <si>
    <t>Источник чисел образца: Условные исходные данные учебного договора и подписанных КС-2; суммы не являются ценами Сметрикс или рыночными расценками.</t>
  </si>
  <si>
    <t>ГЭСН: измеритель обеих норм 100 м². Суммы в справке — договорные, не цены норм.</t>
  </si>
  <si>
    <t>Налог и собственные формы: https://www.nalog.gov.ru/rn77/related_activities/spt/12335069/</t>
  </si>
  <si>
    <t>Ставки НДС: https://www.nalog.gov.ru/rn77/taxation/taxes/nds/</t>
  </si>
  <si>
    <t>Сверка стоимости и полноты данных</t>
  </si>
  <si>
    <t>Проверка</t>
  </si>
  <si>
    <t>Значение / статус</t>
  </si>
  <si>
    <t>Как исправить</t>
  </si>
  <si>
    <t>Обязательные исходные реквизиты и период</t>
  </si>
  <si>
    <t>Заполнить стороны, договор, даты, режим и основание НДС, подписантов и предыдущие итоги.</t>
  </si>
  <si>
    <t>Накопления по группам: прошлые годы и текущий год</t>
  </si>
  <si>
    <t>Вводить оба прошлых накопления; отсутствие работ обозначить числом 0.</t>
  </si>
  <si>
    <t>Полнота оснований периода</t>
  </si>
  <si>
    <t>Проверить строки оснований ниже, дату, вид, группу и принятую сумму.</t>
  </si>
  <si>
    <t>Акты КС-2 без НДС</t>
  </si>
  <si>
    <t>Подтверждённые суммы из колонки J.</t>
  </si>
  <si>
    <t>Прочие подтверждённые затраты без НДС</t>
  </si>
  <si>
    <t>Включать только по предусмотренным договором основаниям.</t>
  </si>
  <si>
    <t>Графа 6 минус акты и прочие затраты</t>
  </si>
  <si>
    <t>Нулевой результат — отсутствие разницы.</t>
  </si>
  <si>
    <t>Прирост графы 4 минус стоимость периода</t>
  </si>
  <si>
    <t>Предыдущий итог графы 4 берётся независимо из прошлой справки.</t>
  </si>
  <si>
    <t>Прирост графы 5 минус стоимость периода</t>
  </si>
  <si>
    <t>В январе в предыдущем итоге текущего года вводится 0.</t>
  </si>
  <si>
    <t>Графа 4 минус графа 5 и прошлые годы</t>
  </si>
  <si>
    <t>История прошлых лет должна сохраняться.</t>
  </si>
  <si>
    <t>Повторные номера и даты документов: проверка вручную</t>
  </si>
  <si>
    <t>проверьте комплект</t>
  </si>
  <si>
    <t>Один акт может иметь несколько строк; сравните строки с оригиналом, не только номер.</t>
  </si>
  <si>
    <t>Реквизиты организаций и полномочия подписантов</t>
  </si>
  <si>
    <t>проверьте документы</t>
  </si>
  <si>
    <t>Учебные заполнители не являются реквизитами реальных сторон.</t>
  </si>
  <si>
    <t>Налоговый режим и ставка</t>
  </si>
  <si>
    <t>Освобождение не является ставкой 0%; налог прошлых лет здесь не пересчитывается.</t>
  </si>
  <si>
    <t>Основание, строка 50 листа «Данные»</t>
  </si>
  <si>
    <t>Основание, строка 51 листа «Данные»</t>
  </si>
  <si>
    <t>Основание, строка 52 листа «Данные»</t>
  </si>
  <si>
    <t>Основание, строка 53 листа «Данные»</t>
  </si>
  <si>
    <t>Основание, строка 54 листа «Данные»</t>
  </si>
  <si>
    <t>Основание, строка 55 листа «Данные»</t>
  </si>
  <si>
    <t>Основание, строка 56 листа «Данные»</t>
  </si>
  <si>
    <t>Основание, строка 57 листа «Данные»</t>
  </si>
  <si>
    <t>Основание, строка 58 листа «Данные»</t>
  </si>
  <si>
    <t>Основание, строка 59 листа «Данные»</t>
  </si>
  <si>
    <t>Основание, строка 60 листа «Данные»</t>
  </si>
  <si>
    <t>Основание, строка 61 листа «Данные»</t>
  </si>
  <si>
    <t>Основание, строка 62 листа «Данные»</t>
  </si>
  <si>
    <t>Основание, строка 63 листа «Данные»</t>
  </si>
  <si>
    <t>Основание, строка 64 листа «Данные»</t>
  </si>
  <si>
    <t>Основание, строка 65 листа «Данные»</t>
  </si>
  <si>
    <t>Основание, строка 66 листа «Данные»</t>
  </si>
  <si>
    <t>Основание, строка 67 листа «Данные»</t>
  </si>
  <si>
    <t>Основание, строка 68 листа «Данные»</t>
  </si>
  <si>
    <t>Основание, строка 69 листа «Данные»</t>
  </si>
  <si>
    <t>Инструкция к рабочему шаблону КС-3</t>
  </si>
  <si>
    <t>На листе «Данные» заполняйте жёлтые поля. Формулы защищены; пароль не задан. В печатной форме исходные поля связаны с листом данных.</t>
  </si>
  <si>
    <t>Пустой бланк не содержит учебных реквизитов, сумм и ставки. Образец — условный договор У-01 и две учебные КС-2, не документы клиента.</t>
  </si>
  <si>
    <t>Сначала заполните договор, объект и период. В графах ОКПО / ОКДП укажите данные стороны / принятой формы: не придумывайте коды и подписи.</t>
  </si>
  <si>
    <t>Для каждой группы введите стоимость прошлых лет и текущего года до периода без НДС. Если стоимость отсутствует, введите 0. Пустые поля не равнозначны нулю.</t>
  </si>
  <si>
    <t>В основаниях укажите вид, номер, дату, группу и принятую сумму без НДС в J. Объём, цена и шифр справочные. В образце I = объём × учебная цена; сверяйте I и J.</t>
  </si>
  <si>
    <t>Предусмотрены 10 групп и 20 строк оснований. Новые записи вносите в резервные строки: формулы и сверка уже охватывают их. Не вставляйте строки вне предусмотренных диапазонов.</t>
  </si>
  <si>
    <t>Все основания группы суммируются в период, затем период прибавляется к двум накоплениям. Общая строка печатной формы не суммируется повторно с деталями.</t>
  </si>
  <si>
    <t>Из предыдущей КС-3 независимо перенесите итоги без НДС в B27/B28. В январе B28 равно 0, B27 сохраняет договорное накопление. Историю прошлых лет перенесите в C34:C43.</t>
  </si>
  <si>
    <t>Период книги должен находиться в одном календарном году. В январе обновите прошлые годы и обнулите накопление текущего года до периода. Период через границу года требует разделения.</t>
  </si>
  <si>
    <t>Режим НДС и основание вводят в B20/B22, ставку — долей в B21 (0,22 = 22%). Для освобождения выберите «Без НДС»; для ставки 0% выберите облагаемый режим и введите числовой 0.</t>
  </si>
  <si>
    <t>Расчёт рассчитан на одну ставку периода. При нескольких ставках требуется отдельный расчёт по операциям. Не вычисляйте налог 2025 года из накопления по ставке 2026 года.</t>
  </si>
  <si>
    <t>Суммы округляются до копеек. Введите принятую стоимость, сверенную с основаниями; формулы не подменяют договорное округление и бухгалтерские документы.</t>
  </si>
  <si>
    <t>В образце НР и СП уже включены в согласованную стоимость. Их повторное начисление не предусмотрено. Прочих затрат, авансов и удержаний в примере нет.</t>
  </si>
  <si>
    <t>На листе «Сверка» незаполненные обязательные исходные данные блокируют арифметические контроли. Нулевые разницы подтверждают только перенос чисел.</t>
  </si>
  <si>
    <t>Документы, повторное включение строк, реальную приёмку, реквизиты, налоговый режим и полномочия проверяют вручную. Учебные должности и Ф.И.О. замените реальными.</t>
  </si>
  <si>
    <t>Авансы и удержания сверяются отдельным расчётом по договору. «Всего» с НДС не является остатком к перечислению после удержаний.</t>
  </si>
  <si>
    <t>Печать листа «КС-3»: A4, альбомная, одна страница по ширине. Блок итогов и подписей начинается с новой страницы. Проверьте предварительный просмотр; подписи проставляются сторонами.</t>
  </si>
  <si>
    <t>Это рабочий шаблон на основе формы, утверждённой постановлением Госкомстата России от 11.11.1999 № 100. Дополнительные листы книги не являются частью унифицированного оригинала.</t>
  </si>
  <si>
    <t>Собственную форму проверяют по статье 9 закона № 402-ФЗ, учётной политике, договору и требованиям заказчика. Для бюджетной сферы предусмотрены отдельные правила.</t>
  </si>
  <si>
    <t>Сметрикс подбирает расценки и рассчитывает смету по ВОР. Акты КС-2 и справки КС-3 сервис не формирует. Эти файлы — редактируемые материалы статьи.</t>
  </si>
  <si>
    <t>Проверено 05.10.2026. Первичные разъяснения: https://www.nalog.gov.ru/rn77/related_activities/spt/12335069/ ; https://www.nalog.gov.ru/rn77/taxation/taxes/nds/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</si>
</sst>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color rgb="FF30251F"/>
      <sz val="10"/>
      <name val="Arial"/>
    </font>
    <font>
      <b/>
      <color rgb="FF30251F"/>
      <sz val="12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64238"/>
      </patternFill>
    </fill>
    <fill>
      <patternFill patternType="solid">
        <fgColor rgb="FFFFF2C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D0C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4" fontId="1" fillId="0" borderId="1" xfId="0" applyNumberFormat="1" applyFont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0" fontId="1" fillId="3" borderId="0" xfId="0" applyFont="1" applyFill="1" applyAlignment="1" applyProtection="1">
      <alignment vertical="center" wrapText="1"/>
      <protection locked="0"/>
    </xf>
    <xf numFmtId="164" fontId="1" fillId="3" borderId="0" xfId="0" applyNumberFormat="1" applyFont="1" applyFill="1" applyAlignment="1" applyProtection="1">
      <alignment vertical="center" wrapText="1"/>
      <protection locked="0"/>
    </xf>
    <xf numFmtId="9" fontId="1" fillId="3" borderId="0" xfId="0" applyNumberFormat="1" applyFont="1" applyFill="1" applyAlignment="1" applyProtection="1">
      <alignment vertical="center" wrapText="1"/>
      <protection locked="0"/>
    </xf>
    <xf numFmtId="4" fontId="1" fillId="3" borderId="0" xfId="0" applyNumberFormat="1" applyFont="1" applyFill="1" applyAlignment="1" applyProtection="1">
      <alignment vertical="center" wrapText="1"/>
      <protection locked="0"/>
    </xf>
    <xf numFmtId="0" fontId="3" fillId="2" borderId="0" xfId="0" applyFont="1" applyFill="1" applyAlignment="1">
      <alignment horizontal="center" vertical="center" wrapText="1"/>
    </xf>
    <xf numFmtId="0" fontId="0" fillId="3" borderId="0" xfId="0" applyFill="1" applyProtection="1">
      <protection locked="0"/>
    </xf>
    <xf numFmtId="4" fontId="0" fillId="3" borderId="0" xfId="0" applyNumberFormat="1" applyFill="1" applyProtection="1">
      <protection locked="0"/>
    </xf>
    <xf numFmtId="164" fontId="0" fillId="3" borderId="0" xfId="0" applyNumberFormat="1" applyFill="1" applyProtection="1">
      <protection locked="0"/>
    </xf>
  </cellXfs>
  <cellStyles count="1">
    <cellStyle name="Normal" xfId="0" builtinId="0"/>
  </cellStyles>
  <dxfs count="1">
    <dxf>
      <fill>
        <patternFill patternType="solid">
          <fgColor rgb="FFFFE4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64238"/>
    <pageSetUpPr fitToPage="1"/>
  </sheetPr>
  <dimension ref="A1:F50"/>
  <sheetViews>
    <sheetView workbookViewId="0" showGridLines="0" zoomScale="100" zoomScaleNormal="100"/>
  </sheetViews>
  <sheetFormatPr defaultRowHeight="24" outlineLevelRow="0" outlineLevelCol="0" x14ac:dyDescent="55" customHeight="1"/>
  <cols>
    <col min="1" max="1" width="7" customWidth="1"/>
    <col min="2" max="2" width="55" customWidth="1"/>
    <col min="3" max="3" width="10" customWidth="1"/>
    <col min="4" max="6" width="24" customWidth="1"/>
  </cols>
  <sheetData>
    <row r="1" spans="4:6" x14ac:dyDescent="0.25">
      <c r="D1" s="1" t="s">
        <v>0</v>
      </c>
      <c r="E1" s="1"/>
      <c r="F1" s="1"/>
    </row>
    <row r="2" ht="28" customHeight="1" spans="4:6" x14ac:dyDescent="0.25">
      <c r="D2" s="1" t="s">
        <v>1</v>
      </c>
      <c r="E2" s="1"/>
      <c r="F2" s="1"/>
    </row>
    <row r="3" spans="4:6" x14ac:dyDescent="0.25">
      <c r="D3" s="1" t="s">
        <v>2</v>
      </c>
      <c r="E3" s="1"/>
      <c r="F3" s="1"/>
    </row>
    <row r="5" spans="1:6" x14ac:dyDescent="0.25">
      <c r="A5" s="1" t="s">
        <v>3</v>
      </c>
      <c r="B5" s="1"/>
      <c r="C5" s="1" t="str">
        <f>IF('Данные'!B2="","",'Данные'!B2)</f>
        <v>Инвестор — учебный пример</v>
      </c>
      <c r="D5" s="1"/>
      <c r="E5" s="1"/>
      <c r="F5" s="1"/>
    </row>
    <row r="6" spans="1:6" x14ac:dyDescent="0.25">
      <c r="A6" s="1" t="s">
        <v>4</v>
      </c>
      <c r="B6" s="1"/>
      <c r="C6" s="1" t="str">
        <f>IF('Данные'!B3="","",'Данные'!B3)</f>
        <v>Адрес и телефон — учебный пример</v>
      </c>
      <c r="D6" s="1"/>
      <c r="E6" s="1"/>
      <c r="F6" s="1"/>
    </row>
    <row r="7" spans="1:6" x14ac:dyDescent="0.25">
      <c r="A7" s="1" t="s">
        <v>5</v>
      </c>
      <c r="B7" s="1"/>
      <c r="C7" s="1" t="str">
        <f>IF('Данные'!B4="","",'Данные'!B4)</f>
        <v/>
      </c>
      <c r="D7" s="1"/>
      <c r="E7" s="1"/>
      <c r="F7" s="1"/>
    </row>
    <row r="8" spans="1:6" x14ac:dyDescent="0.25">
      <c r="A8" s="1" t="s">
        <v>6</v>
      </c>
      <c r="B8" s="1"/>
      <c r="C8" s="1" t="str">
        <f>IF('Данные'!B5="","",'Данные'!B5)</f>
        <v>Заказчик — учебный пример</v>
      </c>
      <c r="D8" s="1"/>
      <c r="E8" s="1"/>
      <c r="F8" s="1"/>
    </row>
    <row r="9" spans="1:6" x14ac:dyDescent="0.25">
      <c r="A9" s="1" t="s">
        <v>4</v>
      </c>
      <c r="B9" s="1"/>
      <c r="C9" s="1" t="str">
        <f>IF('Данные'!B6="","",'Данные'!B6)</f>
        <v>Адрес и телефон — учебный пример</v>
      </c>
      <c r="D9" s="1"/>
      <c r="E9" s="1"/>
      <c r="F9" s="1"/>
    </row>
    <row r="10" spans="1:6" x14ac:dyDescent="0.25">
      <c r="A10" s="1" t="s">
        <v>5</v>
      </c>
      <c r="B10" s="1"/>
      <c r="C10" s="1" t="str">
        <f>IF('Данные'!B7="","",'Данные'!B7)</f>
        <v/>
      </c>
      <c r="D10" s="1"/>
      <c r="E10" s="1"/>
      <c r="F10" s="1"/>
    </row>
    <row r="11" spans="1:6" x14ac:dyDescent="0.25">
      <c r="A11" s="1" t="s">
        <v>7</v>
      </c>
      <c r="B11" s="1"/>
      <c r="C11" s="1" t="str">
        <f>IF('Данные'!B8="","",'Данные'!B8)</f>
        <v>Подрядчик — учебный пример</v>
      </c>
      <c r="D11" s="1"/>
      <c r="E11" s="1"/>
      <c r="F11" s="1"/>
    </row>
    <row r="12" spans="1:6" x14ac:dyDescent="0.25">
      <c r="A12" s="1" t="s">
        <v>4</v>
      </c>
      <c r="B12" s="1"/>
      <c r="C12" s="1" t="str">
        <f>IF('Данные'!B9="","",'Данные'!B9)</f>
        <v>Адрес и телефон — учебный пример</v>
      </c>
      <c r="D12" s="1"/>
      <c r="E12" s="1"/>
      <c r="F12" s="1"/>
    </row>
    <row r="13" spans="1:6" x14ac:dyDescent="0.25">
      <c r="A13" s="1" t="s">
        <v>5</v>
      </c>
      <c r="B13" s="1"/>
      <c r="C13" s="1" t="str">
        <f>IF('Данные'!B10="","",'Данные'!B10)</f>
        <v/>
      </c>
      <c r="D13" s="1"/>
      <c r="E13" s="1"/>
      <c r="F13" s="1"/>
    </row>
    <row r="14" spans="1:6" x14ac:dyDescent="0.25">
      <c r="A14" s="1" t="s">
        <v>8</v>
      </c>
      <c r="B14" s="1"/>
      <c r="C14" s="1" t="str">
        <f>IF('Данные'!B11="","",'Данные'!B11)</f>
        <v>Отделочные работы учебного административного здания</v>
      </c>
      <c r="D14" s="1"/>
      <c r="E14" s="1"/>
      <c r="F14" s="1"/>
    </row>
    <row r="15" spans="1:6" x14ac:dyDescent="0.25">
      <c r="A15" s="1" t="s">
        <v>9</v>
      </c>
      <c r="B15" s="1"/>
      <c r="C15" s="1" t="str">
        <f>IF('Данные'!B12="","",'Данные'!B12)</f>
        <v>Адрес объекта — учебный пример</v>
      </c>
      <c r="D15" s="1"/>
      <c r="E15" s="1"/>
      <c r="F15" s="1"/>
    </row>
    <row r="16" spans="1:6" x14ac:dyDescent="0.25">
      <c r="A16" s="1" t="s">
        <v>10</v>
      </c>
      <c r="B16" s="1"/>
      <c r="C16" s="1" t="str">
        <f>IF('Данные'!B13="","",'Данные'!B13)</f>
        <v/>
      </c>
      <c r="D16" s="1"/>
      <c r="E16" s="1"/>
      <c r="F16" s="1"/>
    </row>
    <row r="17" spans="1:6" x14ac:dyDescent="0.25">
      <c r="A17" s="1" t="s">
        <v>11</v>
      </c>
      <c r="B17" s="1"/>
      <c r="C17" s="1" t="str">
        <f>IF('Данные'!B14="","",'Данные'!B14)</f>
        <v>У-01</v>
      </c>
      <c r="D17" s="1"/>
      <c r="E17" s="1"/>
      <c r="F17" s="1"/>
    </row>
    <row r="18" spans="1:6" x14ac:dyDescent="0.25">
      <c r="A18" s="1" t="s">
        <v>12</v>
      </c>
      <c r="B18" s="1"/>
      <c r="C18" s="2">
        <f>IF('Данные'!B15="","",'Данные'!B15)</f>
        <v>45976.5</v>
      </c>
      <c r="D18" s="2"/>
      <c r="E18" s="2"/>
      <c r="F18" s="2"/>
    </row>
    <row r="20" ht="30" customHeight="1" spans="1:6" x14ac:dyDescent="0.25">
      <c r="A20" s="3" t="s">
        <v>13</v>
      </c>
      <c r="B20" s="3"/>
      <c r="C20" s="3"/>
      <c r="D20" s="3"/>
      <c r="E20" s="3"/>
      <c r="F20" s="3"/>
    </row>
    <row r="21" spans="1:6" x14ac:dyDescent="0.25">
      <c r="A21" s="1" t="s">
        <v>14</v>
      </c>
      <c r="B21" s="1"/>
      <c r="C21" s="1"/>
      <c r="D21" s="1" t="str">
        <f>IF('Данные'!B16="","",'Данные'!B16)</f>
        <v>9</v>
      </c>
      <c r="E21" s="1" t="s">
        <v>15</v>
      </c>
      <c r="F21" s="2">
        <f>IF('Данные'!B17="","",'Данные'!B17)</f>
        <v>46295.5</v>
      </c>
    </row>
    <row r="22" spans="1:6" x14ac:dyDescent="0.25">
      <c r="A22" s="1" t="s">
        <v>16</v>
      </c>
      <c r="B22" s="1"/>
      <c r="C22" s="1"/>
      <c r="D22" s="2">
        <f>IF('Данные'!B18="","",'Данные'!B18)</f>
        <v>46266.5</v>
      </c>
      <c r="E22" s="1" t="s">
        <v>17</v>
      </c>
      <c r="F22" s="2">
        <f>IF('Данные'!B19="","",'Данные'!B19)</f>
        <v>46295.5</v>
      </c>
    </row>
    <row r="24" ht="68" customHeight="1" spans="1:6" x14ac:dyDescent="0.25">
      <c r="A24" s="4" t="s">
        <v>18</v>
      </c>
      <c r="B24" s="4" t="s">
        <v>19</v>
      </c>
      <c r="C24" s="4" t="s">
        <v>20</v>
      </c>
      <c r="D24" s="4" t="s">
        <v>21</v>
      </c>
      <c r="E24" s="4" t="s">
        <v>22</v>
      </c>
      <c r="F24" s="4" t="s">
        <v>23</v>
      </c>
    </row>
    <row r="25" spans="1:6" x14ac:dyDescent="0.25">
      <c r="A25" s="5">
        <v>1</v>
      </c>
      <c r="B25" s="5">
        <v>2</v>
      </c>
      <c r="C25" s="5">
        <v>3</v>
      </c>
      <c r="D25" s="5">
        <v>4</v>
      </c>
      <c r="E25" s="5">
        <v>5</v>
      </c>
      <c r="F25" s="5">
        <v>6</v>
      </c>
    </row>
    <row r="26" ht="34" customHeight="1" spans="1:6" x14ac:dyDescent="0.25">
      <c r="A26" s="6"/>
      <c r="B26" s="5" t="s">
        <v>24</v>
      </c>
      <c r="C26" s="6"/>
      <c r="D26" s="7">
        <f>IF(COUNT(D28:D37)=0,"",SUM(D28:D37))</f>
        <v>1960000</v>
      </c>
      <c r="E26" s="7">
        <f>IF(COUNT(E28:E37)=0,"",SUM(E28:E37))</f>
        <v>960000</v>
      </c>
      <c r="F26" s="7">
        <f>IF(COUNT(F28:F37)=0,"",SUM(F28:F37))</f>
        <v>360000</v>
      </c>
    </row>
    <row r="27" spans="1:6" x14ac:dyDescent="0.25">
      <c r="A27" s="6"/>
      <c r="B27" s="5" t="s">
        <v>25</v>
      </c>
      <c r="C27" s="6"/>
      <c r="D27" s="6"/>
      <c r="E27" s="6"/>
      <c r="F27" s="6"/>
    </row>
    <row r="28" ht="26" customHeight="1" spans="1:6" x14ac:dyDescent="0.25">
      <c r="A28" s="5">
        <f>IF('Данные'!A34="","",ROW()-27)</f>
        <v>1</v>
      </c>
      <c r="B28" s="5" t="str">
        <f>IF('Данные'!A34="","",'Данные'!A34)</f>
        <v>Полы</v>
      </c>
      <c r="C28" s="5" t="str">
        <f>IF('Данные'!A34="","",IF('Данные'!B34="","—",'Данные'!B34))</f>
        <v>—</v>
      </c>
      <c r="D28" s="7">
        <f>IF(COUNT('Данные'!F34)=0,"",'Данные'!F34)</f>
        <v>1340000</v>
      </c>
      <c r="E28" s="7">
        <f>IF(COUNT('Данные'!G34)=0,"",'Данные'!G34)</f>
        <v>540000</v>
      </c>
      <c r="F28" s="7">
        <f>IF(COUNT('Данные'!E34)=0,"",'Данные'!E34)</f>
        <v>180000</v>
      </c>
    </row>
    <row r="29" ht="26" customHeight="1" spans="1:6" x14ac:dyDescent="0.25">
      <c r="A29" s="5">
        <f>IF('Данные'!A35="","",ROW()-27)</f>
        <v>2</v>
      </c>
      <c r="B29" s="5" t="str">
        <f>IF('Данные'!A35="","",'Данные'!A35)</f>
        <v>Отделка стен</v>
      </c>
      <c r="C29" s="5" t="str">
        <f>IF('Данные'!A35="","",IF('Данные'!B35="","—",'Данные'!B35))</f>
        <v>—</v>
      </c>
      <c r="D29" s="7">
        <f>IF(COUNT('Данные'!F35)=0,"",'Данные'!F35)</f>
        <v>620000</v>
      </c>
      <c r="E29" s="7">
        <f>IF(COUNT('Данные'!G35)=0,"",'Данные'!G35)</f>
        <v>420000</v>
      </c>
      <c r="F29" s="7">
        <f>IF(COUNT('Данные'!E35)=0,"",'Данные'!E35)</f>
        <v>180000</v>
      </c>
    </row>
    <row r="30" ht="26" customHeight="1" spans="1:6" x14ac:dyDescent="0.25">
      <c r="A30" s="5" t="str">
        <f>IF('Данные'!A36="","",ROW()-27)</f>
        <v/>
      </c>
      <c r="B30" s="5" t="str">
        <f>IF('Данные'!A36="","",'Данные'!A36)</f>
        <v/>
      </c>
      <c r="C30" s="5" t="str">
        <f>IF('Данные'!A36="","",IF('Данные'!B36="","—",'Данные'!B36))</f>
        <v/>
      </c>
      <c r="D30" s="7" t="str">
        <f>IF(COUNT('Данные'!F36)=0,"",'Данные'!F36)</f>
        <v/>
      </c>
      <c r="E30" s="7" t="str">
        <f>IF(COUNT('Данные'!G36)=0,"",'Данные'!G36)</f>
        <v/>
      </c>
      <c r="F30" s="7" t="str">
        <f>IF(COUNT('Данные'!E36)=0,"",'Данные'!E36)</f>
        <v/>
      </c>
    </row>
    <row r="31" ht="26" customHeight="1" spans="1:6" x14ac:dyDescent="0.25">
      <c r="A31" s="5" t="str">
        <f>IF('Данные'!A37="","",ROW()-27)</f>
        <v/>
      </c>
      <c r="B31" s="5" t="str">
        <f>IF('Данные'!A37="","",'Данные'!A37)</f>
        <v/>
      </c>
      <c r="C31" s="5" t="str">
        <f>IF('Данные'!A37="","",IF('Данные'!B37="","—",'Данные'!B37))</f>
        <v/>
      </c>
      <c r="D31" s="7" t="str">
        <f>IF(COUNT('Данные'!F37)=0,"",'Данные'!F37)</f>
        <v/>
      </c>
      <c r="E31" s="7" t="str">
        <f>IF(COUNT('Данные'!G37)=0,"",'Данные'!G37)</f>
        <v/>
      </c>
      <c r="F31" s="7" t="str">
        <f>IF(COUNT('Данные'!E37)=0,"",'Данные'!E37)</f>
        <v/>
      </c>
    </row>
    <row r="32" ht="26" customHeight="1" spans="1:6" x14ac:dyDescent="0.25">
      <c r="A32" s="5" t="str">
        <f>IF('Данные'!A38="","",ROW()-27)</f>
        <v/>
      </c>
      <c r="B32" s="5" t="str">
        <f>IF('Данные'!A38="","",'Данные'!A38)</f>
        <v/>
      </c>
      <c r="C32" s="5" t="str">
        <f>IF('Данные'!A38="","",IF('Данные'!B38="","—",'Данные'!B38))</f>
        <v/>
      </c>
      <c r="D32" s="7" t="str">
        <f>IF(COUNT('Данные'!F38)=0,"",'Данные'!F38)</f>
        <v/>
      </c>
      <c r="E32" s="7" t="str">
        <f>IF(COUNT('Данные'!G38)=0,"",'Данные'!G38)</f>
        <v/>
      </c>
      <c r="F32" s="7" t="str">
        <f>IF(COUNT('Данные'!E38)=0,"",'Данные'!E38)</f>
        <v/>
      </c>
    </row>
    <row r="33" ht="26" customHeight="1" spans="1:6" x14ac:dyDescent="0.25">
      <c r="A33" s="5" t="str">
        <f>IF('Данные'!A39="","",ROW()-27)</f>
        <v/>
      </c>
      <c r="B33" s="5" t="str">
        <f>IF('Данные'!A39="","",'Данные'!A39)</f>
        <v/>
      </c>
      <c r="C33" s="5" t="str">
        <f>IF('Данные'!A39="","",IF('Данные'!B39="","—",'Данные'!B39))</f>
        <v/>
      </c>
      <c r="D33" s="7" t="str">
        <f>IF(COUNT('Данные'!F39)=0,"",'Данные'!F39)</f>
        <v/>
      </c>
      <c r="E33" s="7" t="str">
        <f>IF(COUNT('Данные'!G39)=0,"",'Данные'!G39)</f>
        <v/>
      </c>
      <c r="F33" s="7" t="str">
        <f>IF(COUNT('Данные'!E39)=0,"",'Данные'!E39)</f>
        <v/>
      </c>
    </row>
    <row r="34" ht="26" customHeight="1" spans="1:6" x14ac:dyDescent="0.25">
      <c r="A34" s="5" t="str">
        <f>IF('Данные'!A40="","",ROW()-27)</f>
        <v/>
      </c>
      <c r="B34" s="5" t="str">
        <f>IF('Данные'!A40="","",'Данные'!A40)</f>
        <v/>
      </c>
      <c r="C34" s="5" t="str">
        <f>IF('Данные'!A40="","",IF('Данные'!B40="","—",'Данные'!B40))</f>
        <v/>
      </c>
      <c r="D34" s="7" t="str">
        <f>IF(COUNT('Данные'!F40)=0,"",'Данные'!F40)</f>
        <v/>
      </c>
      <c r="E34" s="7" t="str">
        <f>IF(COUNT('Данные'!G40)=0,"",'Данные'!G40)</f>
        <v/>
      </c>
      <c r="F34" s="7" t="str">
        <f>IF(COUNT('Данные'!E40)=0,"",'Данные'!E40)</f>
        <v/>
      </c>
    </row>
    <row r="35" ht="26" customHeight="1" spans="1:6" x14ac:dyDescent="0.25">
      <c r="A35" s="5" t="str">
        <f>IF('Данные'!A41="","",ROW()-27)</f>
        <v/>
      </c>
      <c r="B35" s="5" t="str">
        <f>IF('Данные'!A41="","",'Данные'!A41)</f>
        <v/>
      </c>
      <c r="C35" s="5" t="str">
        <f>IF('Данные'!A41="","",IF('Данные'!B41="","—",'Данные'!B41))</f>
        <v/>
      </c>
      <c r="D35" s="7" t="str">
        <f>IF(COUNT('Данные'!F41)=0,"",'Данные'!F41)</f>
        <v/>
      </c>
      <c r="E35" s="7" t="str">
        <f>IF(COUNT('Данные'!G41)=0,"",'Данные'!G41)</f>
        <v/>
      </c>
      <c r="F35" s="7" t="str">
        <f>IF(COUNT('Данные'!E41)=0,"",'Данные'!E41)</f>
        <v/>
      </c>
    </row>
    <row r="36" ht="26" customHeight="1" spans="1:6" x14ac:dyDescent="0.25">
      <c r="A36" s="5" t="str">
        <f>IF('Данные'!A42="","",ROW()-27)</f>
        <v/>
      </c>
      <c r="B36" s="5" t="str">
        <f>IF('Данные'!A42="","",'Данные'!A42)</f>
        <v/>
      </c>
      <c r="C36" s="5" t="str">
        <f>IF('Данные'!A42="","",IF('Данные'!B42="","—",'Данные'!B42))</f>
        <v/>
      </c>
      <c r="D36" s="7" t="str">
        <f>IF(COUNT('Данные'!F42)=0,"",'Данные'!F42)</f>
        <v/>
      </c>
      <c r="E36" s="7" t="str">
        <f>IF(COUNT('Данные'!G42)=0,"",'Данные'!G42)</f>
        <v/>
      </c>
      <c r="F36" s="7" t="str">
        <f>IF(COUNT('Данные'!E42)=0,"",'Данные'!E42)</f>
        <v/>
      </c>
    </row>
    <row r="37" ht="26" customHeight="1" spans="1:6" x14ac:dyDescent="0.25">
      <c r="A37" s="5" t="str">
        <f>IF('Данные'!A43="","",ROW()-27)</f>
        <v/>
      </c>
      <c r="B37" s="5" t="str">
        <f>IF('Данные'!A43="","",'Данные'!A43)</f>
        <v/>
      </c>
      <c r="C37" s="5" t="str">
        <f>IF('Данные'!A43="","",IF('Данные'!B43="","—",'Данные'!B43))</f>
        <v/>
      </c>
      <c r="D37" s="7" t="str">
        <f>IF(COUNT('Данные'!F43)=0,"",'Данные'!F43)</f>
        <v/>
      </c>
      <c r="E37" s="7" t="str">
        <f>IF(COUNT('Данные'!G43)=0,"",'Данные'!G43)</f>
        <v/>
      </c>
      <c r="F37" s="7" t="str">
        <f>IF(COUNT('Данные'!E43)=0,"",'Данные'!E43)</f>
        <v/>
      </c>
    </row>
    <row r="39" spans="1:6" x14ac:dyDescent="0.25">
      <c r="A39" s="1" t="s">
        <v>26</v>
      </c>
      <c r="B39" s="1"/>
      <c r="C39" s="1"/>
      <c r="D39" s="1"/>
      <c r="E39" s="1"/>
      <c r="F39" s="8">
        <f>IF(COUNT(F26)=0,"",F26)</f>
        <v>360000</v>
      </c>
    </row>
    <row r="40" spans="1:6" x14ac:dyDescent="0.25">
      <c r="A40" s="1" t="s">
        <v>27</v>
      </c>
      <c r="B40" s="1"/>
      <c r="C40" s="1"/>
      <c r="D40" s="1"/>
      <c r="E40" s="1"/>
      <c r="F40" s="8">
        <f>IF(OR(COUNT(F39)=0,'Данные'!B20="",'Данные'!B22=""),"",IF('Данные'!B20="Без НДС","Без НДС",IF(COUNT('Данные'!B21)=0,"",ROUND(F39*'Данные'!B21,2))))</f>
        <v>79200</v>
      </c>
    </row>
    <row r="41" spans="1:6" x14ac:dyDescent="0.25">
      <c r="A41" s="3" t="s">
        <v>28</v>
      </c>
      <c r="B41" s="3"/>
      <c r="C41" s="3"/>
      <c r="D41" s="3"/>
      <c r="E41" s="3"/>
      <c r="F41" s="8">
        <f>IF(OR(COUNT(F39)=0,AND(COUNT(F40)=0,F40&lt;&gt;"Без НДС")),"",IF(F40="Без НДС",F39,ROUND(F39+F40,2)))</f>
        <v>439200</v>
      </c>
    </row>
    <row r="43" spans="1:6" x14ac:dyDescent="0.25">
      <c r="A43" s="1" t="s">
        <v>6</v>
      </c>
      <c r="B43" s="1"/>
      <c r="C43" s="1"/>
      <c r="D43" s="1"/>
      <c r="E43" s="1"/>
      <c r="F43" s="1"/>
    </row>
    <row r="44" spans="1:6" x14ac:dyDescent="0.25">
      <c r="A44" s="1" t="str">
        <f>IF('Данные'!B23="","Должность: __________________",'Данные'!B23)</f>
        <v>Должность — учебный пример</v>
      </c>
      <c r="B44" s="1"/>
      <c r="C44" s="1" t="s">
        <v>29</v>
      </c>
      <c r="D44" s="1"/>
      <c r="E44" s="1" t="str">
        <f>IF('Данные'!B24="","Расшифровка: ______________",'Данные'!B24)</f>
        <v>Ф.И.О. — учебный пример</v>
      </c>
      <c r="F44" s="1"/>
    </row>
    <row r="45" spans="1:6" x14ac:dyDescent="0.25">
      <c r="A45" s="1" t="s">
        <v>30</v>
      </c>
      <c r="B45" s="1"/>
      <c r="C45" s="1"/>
      <c r="D45" s="1"/>
      <c r="E45" s="1"/>
      <c r="F45" s="1"/>
    </row>
    <row r="46" spans="1:6" x14ac:dyDescent="0.25">
      <c r="A46" s="1" t="s">
        <v>7</v>
      </c>
      <c r="B46" s="1"/>
      <c r="C46" s="1"/>
      <c r="D46" s="1"/>
      <c r="E46" s="1"/>
      <c r="F46" s="1"/>
    </row>
    <row r="47" spans="1:6" x14ac:dyDescent="0.25">
      <c r="A47" s="1" t="str">
        <f>IF('Данные'!B25="","Должность: __________________",'Данные'!B25)</f>
        <v>Должность — учебный пример</v>
      </c>
      <c r="B47" s="1"/>
      <c r="C47" s="1" t="s">
        <v>29</v>
      </c>
      <c r="D47" s="1"/>
      <c r="E47" s="1" t="str">
        <f>IF('Данные'!B26="","Расшифровка: ______________",'Данные'!B26)</f>
        <v>Ф.И.О. — учебный пример</v>
      </c>
      <c r="F47" s="1"/>
    </row>
    <row r="48" spans="1:6" x14ac:dyDescent="0.25">
      <c r="A48" s="1" t="s">
        <v>31</v>
      </c>
      <c r="B48" s="1"/>
      <c r="C48" s="1"/>
      <c r="D48" s="1"/>
      <c r="E48" s="1"/>
      <c r="F48" s="1"/>
    </row>
    <row r="50" ht="28" customHeight="1" spans="1:6" x14ac:dyDescent="0.25">
      <c r="A50" s="1" t="s">
        <v>32</v>
      </c>
      <c r="B50" s="1"/>
      <c r="C50" s="1"/>
      <c r="D50" s="1"/>
      <c r="E50" s="1"/>
      <c r="F50" s="1"/>
    </row>
  </sheetData>
  <sheetProtection sheet="1"/>
  <mergeCells count="48">
    <mergeCell ref="D1:F1"/>
    <mergeCell ref="D2:F2"/>
    <mergeCell ref="D3:F3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20:F20"/>
    <mergeCell ref="A21:C21"/>
    <mergeCell ref="A22:C22"/>
    <mergeCell ref="A39:E39"/>
    <mergeCell ref="A40:E40"/>
    <mergeCell ref="A41:E41"/>
    <mergeCell ref="A43:F43"/>
    <mergeCell ref="A44:B44"/>
    <mergeCell ref="C44:D44"/>
    <mergeCell ref="E44:F44"/>
    <mergeCell ref="A45:F45"/>
    <mergeCell ref="A46:F46"/>
    <mergeCell ref="A47:B47"/>
    <mergeCell ref="C47:D47"/>
    <mergeCell ref="E47:F47"/>
    <mergeCell ref="A48:F48"/>
    <mergeCell ref="A50:F50"/>
  </mergeCells>
  <pageMargins left="0.25" right="0.25" top="0.3" bottom="0.3" header="0.1" footer="0.1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5"/>
  <sheetViews>
    <sheetView workbookViewId="0" showGridLines="0" zoomScale="100" zoomScaleNormal="100">
      <pane ySplit="1" topLeftCell="A2" activePane="bottomLeft" state="frozen"/>
      <selection pane="bottomLeft"/>
    </sheetView>
  </sheetViews>
  <sheetFormatPr defaultRowHeight="24" outlineLevelRow="0" outlineLevelCol="0" x14ac:dyDescent="55" customHeight="1"/>
  <cols>
    <col min="1" max="1" width="18" customWidth="1"/>
    <col min="2" max="2" width="20" customWidth="1"/>
    <col min="3" max="3" width="15" customWidth="1"/>
    <col min="4" max="4" width="20" customWidth="1"/>
    <col min="5" max="5" width="30" customWidth="1"/>
    <col min="6" max="6" width="19" customWidth="1"/>
    <col min="7" max="7" width="16" customWidth="1"/>
    <col min="8" max="8" width="18" customWidth="1"/>
    <col min="9" max="9" width="20" customWidth="1"/>
    <col min="10" max="10" width="22" customWidth="1"/>
    <col min="11" max="11" width="20" customWidth="1"/>
  </cols>
  <sheetData>
    <row r="1" ht="30" customHeight="1" spans="1:11" x14ac:dyDescent="0.25">
      <c r="A1" s="3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2" customHeight="1" spans="1:11" x14ac:dyDescent="0.25">
      <c r="A2" s="1" t="s">
        <v>3</v>
      </c>
      <c r="B2" s="9" t="s">
        <v>34</v>
      </c>
      <c r="C2" s="9"/>
      <c r="D2" s="9"/>
      <c r="E2" s="9"/>
      <c r="F2" s="9"/>
      <c r="G2" s="9"/>
      <c r="H2" s="9"/>
      <c r="I2" s="9"/>
      <c r="J2" s="9"/>
      <c r="K2" s="9"/>
    </row>
    <row r="3" ht="42" customHeight="1" spans="1:11" x14ac:dyDescent="0.25">
      <c r="A3" s="1" t="s">
        <v>35</v>
      </c>
      <c r="B3" s="9" t="s">
        <v>36</v>
      </c>
      <c r="C3" s="9"/>
      <c r="D3" s="9"/>
      <c r="E3" s="9"/>
      <c r="F3" s="9"/>
      <c r="G3" s="9"/>
      <c r="H3" s="9"/>
      <c r="I3" s="9"/>
      <c r="J3" s="9"/>
      <c r="K3" s="9"/>
    </row>
    <row r="4" ht="42" customHeight="1" spans="1:11" x14ac:dyDescent="0.25">
      <c r="A4" s="1" t="s">
        <v>37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ht="42" customHeight="1" spans="1:11" x14ac:dyDescent="0.25">
      <c r="A5" s="1" t="s">
        <v>6</v>
      </c>
      <c r="B5" s="9" t="s">
        <v>38</v>
      </c>
      <c r="C5" s="9"/>
      <c r="D5" s="9"/>
      <c r="E5" s="9"/>
      <c r="F5" s="9"/>
      <c r="G5" s="9"/>
      <c r="H5" s="9"/>
      <c r="I5" s="9"/>
      <c r="J5" s="9"/>
      <c r="K5" s="9"/>
    </row>
    <row r="6" ht="42" customHeight="1" spans="1:11" x14ac:dyDescent="0.25">
      <c r="A6" s="1" t="s">
        <v>39</v>
      </c>
      <c r="B6" s="9" t="s">
        <v>36</v>
      </c>
      <c r="C6" s="9"/>
      <c r="D6" s="9"/>
      <c r="E6" s="9"/>
      <c r="F6" s="9"/>
      <c r="G6" s="9"/>
      <c r="H6" s="9"/>
      <c r="I6" s="9"/>
      <c r="J6" s="9"/>
      <c r="K6" s="9"/>
    </row>
    <row r="7" ht="42" customHeight="1" spans="1:11" x14ac:dyDescent="0.25">
      <c r="A7" s="1" t="s">
        <v>40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ht="42" customHeight="1" spans="1:11" x14ac:dyDescent="0.25">
      <c r="A8" s="1" t="s">
        <v>7</v>
      </c>
      <c r="B8" s="9" t="s">
        <v>41</v>
      </c>
      <c r="C8" s="9"/>
      <c r="D8" s="9"/>
      <c r="E8" s="9"/>
      <c r="F8" s="9"/>
      <c r="G8" s="9"/>
      <c r="H8" s="9"/>
      <c r="I8" s="9"/>
      <c r="J8" s="9"/>
      <c r="K8" s="9"/>
    </row>
    <row r="9" ht="42" customHeight="1" spans="1:11" x14ac:dyDescent="0.25">
      <c r="A9" s="1" t="s">
        <v>42</v>
      </c>
      <c r="B9" s="9" t="s">
        <v>36</v>
      </c>
      <c r="C9" s="9"/>
      <c r="D9" s="9"/>
      <c r="E9" s="9"/>
      <c r="F9" s="9"/>
      <c r="G9" s="9"/>
      <c r="H9" s="9"/>
      <c r="I9" s="9"/>
      <c r="J9" s="9"/>
      <c r="K9" s="9"/>
    </row>
    <row r="10" ht="42" customHeight="1" spans="1:11" x14ac:dyDescent="0.25">
      <c r="A10" s="1" t="s">
        <v>43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42" customHeight="1" spans="1:11" x14ac:dyDescent="0.25">
      <c r="A11" s="1" t="s">
        <v>8</v>
      </c>
      <c r="B11" s="9" t="s">
        <v>44</v>
      </c>
      <c r="C11" s="9"/>
      <c r="D11" s="9"/>
      <c r="E11" s="9"/>
      <c r="F11" s="9"/>
      <c r="G11" s="9"/>
      <c r="H11" s="9"/>
      <c r="I11" s="9"/>
      <c r="J11" s="9"/>
      <c r="K11" s="9"/>
    </row>
    <row r="12" ht="42" customHeight="1" spans="1:11" x14ac:dyDescent="0.25">
      <c r="A12" s="1" t="s">
        <v>45</v>
      </c>
      <c r="B12" s="9" t="s">
        <v>46</v>
      </c>
      <c r="C12" s="9"/>
      <c r="D12" s="9"/>
      <c r="E12" s="9"/>
      <c r="F12" s="9"/>
      <c r="G12" s="9"/>
      <c r="H12" s="9"/>
      <c r="I12" s="9"/>
      <c r="J12" s="9"/>
      <c r="K12" s="9"/>
    </row>
    <row r="13" ht="42" customHeight="1" spans="1:11" x14ac:dyDescent="0.25">
      <c r="A13" s="1" t="s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42" customHeight="1" spans="1:11" x14ac:dyDescent="0.25">
      <c r="A14" s="1" t="s">
        <v>11</v>
      </c>
      <c r="B14" s="9" t="s">
        <v>47</v>
      </c>
      <c r="C14" s="9"/>
      <c r="D14" s="9"/>
      <c r="E14" s="9"/>
      <c r="F14" s="9"/>
      <c r="G14" s="9"/>
      <c r="H14" s="9"/>
      <c r="I14" s="9"/>
      <c r="J14" s="9"/>
      <c r="K14" s="9"/>
    </row>
    <row r="15" ht="42" customHeight="1" spans="1:11" x14ac:dyDescent="0.25">
      <c r="A15" s="1" t="s">
        <v>12</v>
      </c>
      <c r="B15" s="10">
        <v>45976.5</v>
      </c>
      <c r="C15" s="10"/>
      <c r="D15" s="10"/>
      <c r="E15" s="10"/>
      <c r="F15" s="10"/>
      <c r="G15" s="10"/>
      <c r="H15" s="10"/>
      <c r="I15" s="10"/>
      <c r="J15" s="10"/>
      <c r="K15" s="10"/>
    </row>
    <row r="16" ht="42" customHeight="1" spans="1:11" x14ac:dyDescent="0.25">
      <c r="A16" s="1" t="s">
        <v>48</v>
      </c>
      <c r="B16" s="9" t="s">
        <v>49</v>
      </c>
      <c r="C16" s="9"/>
      <c r="D16" s="9"/>
      <c r="E16" s="9"/>
      <c r="F16" s="9"/>
      <c r="G16" s="9"/>
      <c r="H16" s="9"/>
      <c r="I16" s="9"/>
      <c r="J16" s="9"/>
      <c r="K16" s="9"/>
    </row>
    <row r="17" ht="42" customHeight="1" spans="1:11" x14ac:dyDescent="0.25">
      <c r="A17" s="1" t="s">
        <v>50</v>
      </c>
      <c r="B17" s="10">
        <v>46295.5</v>
      </c>
      <c r="C17" s="10"/>
      <c r="D17" s="10"/>
      <c r="E17" s="10"/>
      <c r="F17" s="10"/>
      <c r="G17" s="10"/>
      <c r="H17" s="10"/>
      <c r="I17" s="10"/>
      <c r="J17" s="10"/>
      <c r="K17" s="10"/>
    </row>
    <row r="18" ht="42" customHeight="1" spans="1:11" x14ac:dyDescent="0.25">
      <c r="A18" s="1" t="s">
        <v>16</v>
      </c>
      <c r="B18" s="10">
        <v>46266.5</v>
      </c>
      <c r="C18" s="10"/>
      <c r="D18" s="10"/>
      <c r="E18" s="10"/>
      <c r="F18" s="10"/>
      <c r="G18" s="10"/>
      <c r="H18" s="10"/>
      <c r="I18" s="10"/>
      <c r="J18" s="10"/>
      <c r="K18" s="10"/>
    </row>
    <row r="19" ht="42" customHeight="1" spans="1:11" x14ac:dyDescent="0.25">
      <c r="A19" s="1" t="s">
        <v>51</v>
      </c>
      <c r="B19" s="10">
        <v>46295.5</v>
      </c>
      <c r="C19" s="10"/>
      <c r="D19" s="10"/>
      <c r="E19" s="10"/>
      <c r="F19" s="10"/>
      <c r="G19" s="10"/>
      <c r="H19" s="10"/>
      <c r="I19" s="10"/>
      <c r="J19" s="10"/>
      <c r="K19" s="10"/>
    </row>
    <row r="20" ht="42" customHeight="1" spans="1:11" x14ac:dyDescent="0.25">
      <c r="A20" s="1" t="s">
        <v>52</v>
      </c>
      <c r="B20" s="9" t="s">
        <v>53</v>
      </c>
      <c r="C20" s="9"/>
      <c r="D20" s="9"/>
      <c r="E20" s="9"/>
      <c r="F20" s="9"/>
      <c r="G20" s="9"/>
      <c r="H20" s="9"/>
      <c r="I20" s="9"/>
      <c r="J20" s="9"/>
      <c r="K20" s="9"/>
    </row>
    <row r="21" ht="42" customHeight="1" spans="1:11" x14ac:dyDescent="0.25">
      <c r="A21" s="1" t="s">
        <v>54</v>
      </c>
      <c r="B21" s="11">
        <v>0.22</v>
      </c>
      <c r="C21" s="11"/>
      <c r="D21" s="11"/>
      <c r="E21" s="11"/>
      <c r="F21" s="11"/>
      <c r="G21" s="11"/>
      <c r="H21" s="11"/>
      <c r="I21" s="11"/>
      <c r="J21" s="11"/>
      <c r="K21" s="11"/>
    </row>
    <row r="22" ht="42" customHeight="1" spans="1:11" x14ac:dyDescent="0.25">
      <c r="A22" s="1" t="s">
        <v>55</v>
      </c>
      <c r="B22" s="9" t="s">
        <v>56</v>
      </c>
      <c r="C22" s="9"/>
      <c r="D22" s="9"/>
      <c r="E22" s="9"/>
      <c r="F22" s="9"/>
      <c r="G22" s="9"/>
      <c r="H22" s="9"/>
      <c r="I22" s="9"/>
      <c r="J22" s="9"/>
      <c r="K22" s="9"/>
    </row>
    <row r="23" ht="42" customHeight="1" spans="1:11" x14ac:dyDescent="0.25">
      <c r="A23" s="1" t="s">
        <v>57</v>
      </c>
      <c r="B23" s="9" t="s">
        <v>58</v>
      </c>
      <c r="C23" s="9"/>
      <c r="D23" s="9"/>
      <c r="E23" s="9"/>
      <c r="F23" s="9"/>
      <c r="G23" s="9"/>
      <c r="H23" s="9"/>
      <c r="I23" s="9"/>
      <c r="J23" s="9"/>
      <c r="K23" s="9"/>
    </row>
    <row r="24" ht="42" customHeight="1" spans="1:11" x14ac:dyDescent="0.25">
      <c r="A24" s="1" t="s">
        <v>59</v>
      </c>
      <c r="B24" s="9" t="s">
        <v>60</v>
      </c>
      <c r="C24" s="9"/>
      <c r="D24" s="9"/>
      <c r="E24" s="9"/>
      <c r="F24" s="9"/>
      <c r="G24" s="9"/>
      <c r="H24" s="9"/>
      <c r="I24" s="9"/>
      <c r="J24" s="9"/>
      <c r="K24" s="9"/>
    </row>
    <row r="25" ht="42" customHeight="1" spans="1:11" x14ac:dyDescent="0.25">
      <c r="A25" s="1" t="s">
        <v>61</v>
      </c>
      <c r="B25" s="9" t="s">
        <v>58</v>
      </c>
      <c r="C25" s="9"/>
      <c r="D25" s="9"/>
      <c r="E25" s="9"/>
      <c r="F25" s="9"/>
      <c r="G25" s="9"/>
      <c r="H25" s="9"/>
      <c r="I25" s="9"/>
      <c r="J25" s="9"/>
      <c r="K25" s="9"/>
    </row>
    <row r="26" ht="42" customHeight="1" spans="1:11" x14ac:dyDescent="0.25">
      <c r="A26" s="1" t="s">
        <v>62</v>
      </c>
      <c r="B26" s="9" t="s">
        <v>60</v>
      </c>
      <c r="C26" s="9"/>
      <c r="D26" s="9"/>
      <c r="E26" s="9"/>
      <c r="F26" s="9"/>
      <c r="G26" s="9"/>
      <c r="H26" s="9"/>
      <c r="I26" s="9"/>
      <c r="J26" s="9"/>
      <c r="K26" s="9"/>
    </row>
    <row r="27" ht="54" customHeight="1" spans="1:11" x14ac:dyDescent="0.25">
      <c r="A27" s="1" t="s">
        <v>63</v>
      </c>
      <c r="B27" s="12">
        <v>1600000</v>
      </c>
      <c r="C27" s="12"/>
      <c r="D27" s="12"/>
      <c r="E27" s="12"/>
      <c r="F27" s="12"/>
      <c r="G27" s="12"/>
      <c r="H27" s="12"/>
      <c r="I27" s="12"/>
      <c r="J27" s="12"/>
      <c r="K27" s="12"/>
    </row>
    <row r="28" ht="54" customHeight="1" spans="1:11" x14ac:dyDescent="0.25">
      <c r="A28" s="1" t="s">
        <v>64</v>
      </c>
      <c r="B28" s="12">
        <v>600000</v>
      </c>
      <c r="C28" s="12"/>
      <c r="D28" s="12"/>
      <c r="E28" s="12"/>
      <c r="F28" s="12"/>
      <c r="G28" s="12"/>
      <c r="H28" s="12"/>
      <c r="I28" s="12"/>
      <c r="J28" s="12"/>
      <c r="K28" s="12"/>
    </row>
    <row r="30" ht="30" customHeight="1" spans="1:11" x14ac:dyDescent="0.25">
      <c r="A30" s="1" t="s">
        <v>65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 t="s">
        <v>66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3" ht="66" customHeight="1" spans="1:7" x14ac:dyDescent="0.25">
      <c r="A33" s="13" t="s">
        <v>67</v>
      </c>
      <c r="B33" s="13" t="s">
        <v>68</v>
      </c>
      <c r="C33" s="13" t="s">
        <v>69</v>
      </c>
      <c r="D33" s="13" t="s">
        <v>70</v>
      </c>
      <c r="E33" s="13" t="s">
        <v>71</v>
      </c>
      <c r="F33" s="13" t="s">
        <v>72</v>
      </c>
      <c r="G33" s="13" t="s">
        <v>73</v>
      </c>
    </row>
    <row r="34" ht="32" customHeight="1" spans="1:7" x14ac:dyDescent="0.25">
      <c r="A34" s="9" t="s">
        <v>74</v>
      </c>
      <c r="B34" s="14"/>
      <c r="C34" s="12">
        <v>800000</v>
      </c>
      <c r="D34" s="12">
        <v>360000</v>
      </c>
      <c r="E34" s="8">
        <f>IF(A34="","",IF(COUNT(C34:D34)&lt;2,"",ROUND(SUMIF($D$50:$D$69,A34,$J$50:$J$69),2)))</f>
        <v>180000</v>
      </c>
      <c r="F34" s="8">
        <f>IF(OR(A34="",COUNT(C34:E34)&lt;3),"",ROUND(SUM(C34:E34),2))</f>
        <v>1340000</v>
      </c>
      <c r="G34" s="8">
        <f>IF(OR(A34="",COUNT(D34:E34)&lt;2),"",ROUND(SUM(D34:E34),2))</f>
        <v>540000</v>
      </c>
    </row>
    <row r="35" ht="32" customHeight="1" spans="1:7" x14ac:dyDescent="0.25">
      <c r="A35" s="9" t="s">
        <v>75</v>
      </c>
      <c r="B35" s="14"/>
      <c r="C35" s="12">
        <v>200000</v>
      </c>
      <c r="D35" s="12">
        <v>240000</v>
      </c>
      <c r="E35" s="8">
        <f>IF(A35="","",IF(COUNT(C35:D35)&lt;2,"",ROUND(SUMIF($D$50:$D$69,A35,$J$50:$J$69),2)))</f>
        <v>180000</v>
      </c>
      <c r="F35" s="8">
        <f>IF(OR(A35="",COUNT(C35:E35)&lt;3),"",ROUND(SUM(C35:E35),2))</f>
        <v>620000</v>
      </c>
      <c r="G35" s="8">
        <f>IF(OR(A35="",COUNT(D35:E35)&lt;2),"",ROUND(SUM(D35:E35),2))</f>
        <v>420000</v>
      </c>
    </row>
    <row r="36" ht="32" customHeight="1" spans="1:7" x14ac:dyDescent="0.25">
      <c r="A36" s="14"/>
      <c r="B36" s="14"/>
      <c r="C36" s="15"/>
      <c r="D36" s="15"/>
      <c r="E36" s="8" t="str">
        <f>IF(A36="","",IF(COUNT(C36:D36)&lt;2,"",ROUND(SUMIF($D$50:$D$69,A36,$J$50:$J$69),2)))</f>
        <v/>
      </c>
      <c r="F36" s="8" t="str">
        <f>IF(OR(A36="",COUNT(C36:E36)&lt;3),"",ROUND(SUM(C36:E36),2))</f>
        <v/>
      </c>
      <c r="G36" s="8" t="str">
        <f>IF(OR(A36="",COUNT(D36:E36)&lt;2),"",ROUND(SUM(D36:E36),2))</f>
        <v/>
      </c>
    </row>
    <row r="37" ht="32" customHeight="1" spans="1:7" x14ac:dyDescent="0.25">
      <c r="A37" s="14"/>
      <c r="B37" s="14"/>
      <c r="C37" s="15"/>
      <c r="D37" s="15"/>
      <c r="E37" s="8" t="str">
        <f>IF(A37="","",IF(COUNT(C37:D37)&lt;2,"",ROUND(SUMIF($D$50:$D$69,A37,$J$50:$J$69),2)))</f>
        <v/>
      </c>
      <c r="F37" s="8" t="str">
        <f>IF(OR(A37="",COUNT(C37:E37)&lt;3),"",ROUND(SUM(C37:E37),2))</f>
        <v/>
      </c>
      <c r="G37" s="8" t="str">
        <f>IF(OR(A37="",COUNT(D37:E37)&lt;2),"",ROUND(SUM(D37:E37),2))</f>
        <v/>
      </c>
    </row>
    <row r="38" ht="32" customHeight="1" spans="1:7" x14ac:dyDescent="0.25">
      <c r="A38" s="14"/>
      <c r="B38" s="14"/>
      <c r="C38" s="15"/>
      <c r="D38" s="15"/>
      <c r="E38" s="8" t="str">
        <f>IF(A38="","",IF(COUNT(C38:D38)&lt;2,"",ROUND(SUMIF($D$50:$D$69,A38,$J$50:$J$69),2)))</f>
        <v/>
      </c>
      <c r="F38" s="8" t="str">
        <f>IF(OR(A38="",COUNT(C38:E38)&lt;3),"",ROUND(SUM(C38:E38),2))</f>
        <v/>
      </c>
      <c r="G38" s="8" t="str">
        <f>IF(OR(A38="",COUNT(D38:E38)&lt;2),"",ROUND(SUM(D38:E38),2))</f>
        <v/>
      </c>
    </row>
    <row r="39" ht="32" customHeight="1" spans="1:7" x14ac:dyDescent="0.25">
      <c r="A39" s="14"/>
      <c r="B39" s="14"/>
      <c r="C39" s="15"/>
      <c r="D39" s="15"/>
      <c r="E39" s="8" t="str">
        <f>IF(A39="","",IF(COUNT(C39:D39)&lt;2,"",ROUND(SUMIF($D$50:$D$69,A39,$J$50:$J$69),2)))</f>
        <v/>
      </c>
      <c r="F39" s="8" t="str">
        <f>IF(OR(A39="",COUNT(C39:E39)&lt;3),"",ROUND(SUM(C39:E39),2))</f>
        <v/>
      </c>
      <c r="G39" s="8" t="str">
        <f>IF(OR(A39="",COUNT(D39:E39)&lt;2),"",ROUND(SUM(D39:E39),2))</f>
        <v/>
      </c>
    </row>
    <row r="40" ht="32" customHeight="1" spans="1:7" x14ac:dyDescent="0.25">
      <c r="A40" s="14"/>
      <c r="B40" s="14"/>
      <c r="C40" s="15"/>
      <c r="D40" s="15"/>
      <c r="E40" s="8" t="str">
        <f>IF(A40="","",IF(COUNT(C40:D40)&lt;2,"",ROUND(SUMIF($D$50:$D$69,A40,$J$50:$J$69),2)))</f>
        <v/>
      </c>
      <c r="F40" s="8" t="str">
        <f>IF(OR(A40="",COUNT(C40:E40)&lt;3),"",ROUND(SUM(C40:E40),2))</f>
        <v/>
      </c>
      <c r="G40" s="8" t="str">
        <f>IF(OR(A40="",COUNT(D40:E40)&lt;2),"",ROUND(SUM(D40:E40),2))</f>
        <v/>
      </c>
    </row>
    <row r="41" ht="32" customHeight="1" spans="1:7" x14ac:dyDescent="0.25">
      <c r="A41" s="14"/>
      <c r="B41" s="14"/>
      <c r="C41" s="15"/>
      <c r="D41" s="15"/>
      <c r="E41" s="8" t="str">
        <f>IF(A41="","",IF(COUNT(C41:D41)&lt;2,"",ROUND(SUMIF($D$50:$D$69,A41,$J$50:$J$69),2)))</f>
        <v/>
      </c>
      <c r="F41" s="8" t="str">
        <f>IF(OR(A41="",COUNT(C41:E41)&lt;3),"",ROUND(SUM(C41:E41),2))</f>
        <v/>
      </c>
      <c r="G41" s="8" t="str">
        <f>IF(OR(A41="",COUNT(D41:E41)&lt;2),"",ROUND(SUM(D41:E41),2))</f>
        <v/>
      </c>
    </row>
    <row r="42" ht="32" customHeight="1" spans="1:7" x14ac:dyDescent="0.25">
      <c r="A42" s="14"/>
      <c r="B42" s="14"/>
      <c r="C42" s="15"/>
      <c r="D42" s="15"/>
      <c r="E42" s="8" t="str">
        <f>IF(A42="","",IF(COUNT(C42:D42)&lt;2,"",ROUND(SUMIF($D$50:$D$69,A42,$J$50:$J$69),2)))</f>
        <v/>
      </c>
      <c r="F42" s="8" t="str">
        <f>IF(OR(A42="",COUNT(C42:E42)&lt;3),"",ROUND(SUM(C42:E42),2))</f>
        <v/>
      </c>
      <c r="G42" s="8" t="str">
        <f>IF(OR(A42="",COUNT(D42:E42)&lt;2),"",ROUND(SUM(D42:E42),2))</f>
        <v/>
      </c>
    </row>
    <row r="43" ht="32" customHeight="1" spans="1:7" x14ac:dyDescent="0.25">
      <c r="A43" s="14"/>
      <c r="B43" s="14"/>
      <c r="C43" s="15"/>
      <c r="D43" s="15"/>
      <c r="E43" s="8" t="str">
        <f>IF(A43="","",IF(COUNT(C43:D43)&lt;2,"",ROUND(SUMIF($D$50:$D$69,A43,$J$50:$J$69),2)))</f>
        <v/>
      </c>
      <c r="F43" s="8" t="str">
        <f>IF(OR(A43="",COUNT(C43:E43)&lt;3),"",ROUND(SUM(C43:E43),2))</f>
        <v/>
      </c>
      <c r="G43" s="8" t="str">
        <f>IF(OR(A43="",COUNT(D43:E43)&lt;2),"",ROUND(SUM(D43:E43),2))</f>
        <v/>
      </c>
    </row>
    <row r="46" spans="1:11" x14ac:dyDescent="0.25">
      <c r="A46" s="1" t="s">
        <v>76</v>
      </c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 t="s">
        <v>77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9" ht="66" customHeight="1" spans="1:11" x14ac:dyDescent="0.25">
      <c r="A49" s="13" t="s">
        <v>78</v>
      </c>
      <c r="B49" s="13" t="s">
        <v>79</v>
      </c>
      <c r="C49" s="13" t="s">
        <v>80</v>
      </c>
      <c r="D49" s="13" t="s">
        <v>67</v>
      </c>
      <c r="E49" s="13" t="s">
        <v>81</v>
      </c>
      <c r="F49" s="13" t="s">
        <v>82</v>
      </c>
      <c r="G49" s="13" t="s">
        <v>83</v>
      </c>
      <c r="H49" s="13" t="s">
        <v>84</v>
      </c>
      <c r="I49" s="13" t="s">
        <v>85</v>
      </c>
      <c r="J49" s="13" t="s">
        <v>86</v>
      </c>
      <c r="K49" s="13" t="s">
        <v>87</v>
      </c>
    </row>
    <row r="50" ht="44" customHeight="1" spans="1:11" x14ac:dyDescent="0.25">
      <c r="A50" s="9" t="s">
        <v>88</v>
      </c>
      <c r="B50" s="9" t="s">
        <v>89</v>
      </c>
      <c r="C50" s="10">
        <v>46295.5</v>
      </c>
      <c r="D50" s="9" t="s">
        <v>74</v>
      </c>
      <c r="E50" s="9" t="s">
        <v>90</v>
      </c>
      <c r="F50" s="9" t="s">
        <v>91</v>
      </c>
      <c r="G50" s="9">
        <v>120</v>
      </c>
      <c r="H50" s="12">
        <v>1500</v>
      </c>
      <c r="I50" s="8">
        <f>IF(COUNT(G50:H50)&lt;2,"",ROUND(G50*H50,2))</f>
        <v>180000</v>
      </c>
      <c r="J50" s="12">
        <v>180000</v>
      </c>
      <c r="K50" s="8">
        <f>IF(OR(I50="",J50=""),"",ROUND(J50-I50,2))</f>
        <v>0</v>
      </c>
    </row>
    <row r="51" ht="44" customHeight="1" spans="1:11" x14ac:dyDescent="0.25">
      <c r="A51" s="9" t="s">
        <v>88</v>
      </c>
      <c r="B51" s="9" t="s">
        <v>92</v>
      </c>
      <c r="C51" s="10">
        <v>46295.5</v>
      </c>
      <c r="D51" s="9" t="s">
        <v>75</v>
      </c>
      <c r="E51" s="9" t="s">
        <v>93</v>
      </c>
      <c r="F51" s="9" t="s">
        <v>94</v>
      </c>
      <c r="G51" s="9">
        <v>300</v>
      </c>
      <c r="H51" s="12">
        <v>600</v>
      </c>
      <c r="I51" s="8">
        <f>IF(COUNT(G51:H51)&lt;2,"",ROUND(G51*H51,2))</f>
        <v>180000</v>
      </c>
      <c r="J51" s="12">
        <v>180000</v>
      </c>
      <c r="K51" s="8">
        <f>IF(OR(I51="",J51=""),"",ROUND(J51-I51,2))</f>
        <v>0</v>
      </c>
    </row>
    <row r="52" ht="44" customHeight="1" spans="1:11" x14ac:dyDescent="0.25">
      <c r="A52" s="14"/>
      <c r="B52" s="14"/>
      <c r="C52" s="16"/>
      <c r="D52" s="14"/>
      <c r="E52" s="14"/>
      <c r="F52" s="14"/>
      <c r="G52" s="14"/>
      <c r="H52" s="15"/>
      <c r="I52" s="8" t="str">
        <f>IF(COUNT(G52:H52)&lt;2,"",ROUND(G52*H52,2))</f>
        <v/>
      </c>
      <c r="J52" s="15"/>
      <c r="K52" s="8" t="str">
        <f>IF(OR(I52="",J52=""),"",ROUND(J52-I52,2))</f>
        <v/>
      </c>
    </row>
    <row r="53" ht="44" customHeight="1" spans="1:11" x14ac:dyDescent="0.25">
      <c r="A53" s="14"/>
      <c r="B53" s="14"/>
      <c r="C53" s="16"/>
      <c r="D53" s="14"/>
      <c r="E53" s="14"/>
      <c r="F53" s="14"/>
      <c r="G53" s="14"/>
      <c r="H53" s="15"/>
      <c r="I53" s="8" t="str">
        <f>IF(COUNT(G53:H53)&lt;2,"",ROUND(G53*H53,2))</f>
        <v/>
      </c>
      <c r="J53" s="15"/>
      <c r="K53" s="8" t="str">
        <f>IF(OR(I53="",J53=""),"",ROUND(J53-I53,2))</f>
        <v/>
      </c>
    </row>
    <row r="54" ht="44" customHeight="1" spans="1:11" x14ac:dyDescent="0.25">
      <c r="A54" s="14"/>
      <c r="B54" s="14"/>
      <c r="C54" s="16"/>
      <c r="D54" s="14"/>
      <c r="E54" s="14"/>
      <c r="F54" s="14"/>
      <c r="G54" s="14"/>
      <c r="H54" s="15"/>
      <c r="I54" s="8" t="str">
        <f>IF(COUNT(G54:H54)&lt;2,"",ROUND(G54*H54,2))</f>
        <v/>
      </c>
      <c r="J54" s="15"/>
      <c r="K54" s="8" t="str">
        <f>IF(OR(I54="",J54=""),"",ROUND(J54-I54,2))</f>
        <v/>
      </c>
    </row>
    <row r="55" ht="44" customHeight="1" spans="1:11" x14ac:dyDescent="0.25">
      <c r="A55" s="14"/>
      <c r="B55" s="14"/>
      <c r="C55" s="16"/>
      <c r="D55" s="14"/>
      <c r="E55" s="14"/>
      <c r="F55" s="14"/>
      <c r="G55" s="14"/>
      <c r="H55" s="15"/>
      <c r="I55" s="8" t="str">
        <f>IF(COUNT(G55:H55)&lt;2,"",ROUND(G55*H55,2))</f>
        <v/>
      </c>
      <c r="J55" s="15"/>
      <c r="K55" s="8" t="str">
        <f>IF(OR(I55="",J55=""),"",ROUND(J55-I55,2))</f>
        <v/>
      </c>
    </row>
    <row r="56" ht="44" customHeight="1" spans="1:11" x14ac:dyDescent="0.25">
      <c r="A56" s="14"/>
      <c r="B56" s="14"/>
      <c r="C56" s="16"/>
      <c r="D56" s="14"/>
      <c r="E56" s="14"/>
      <c r="F56" s="14"/>
      <c r="G56" s="14"/>
      <c r="H56" s="15"/>
      <c r="I56" s="8" t="str">
        <f>IF(COUNT(G56:H56)&lt;2,"",ROUND(G56*H56,2))</f>
        <v/>
      </c>
      <c r="J56" s="15"/>
      <c r="K56" s="8" t="str">
        <f>IF(OR(I56="",J56=""),"",ROUND(J56-I56,2))</f>
        <v/>
      </c>
    </row>
    <row r="57" ht="44" customHeight="1" spans="1:11" x14ac:dyDescent="0.25">
      <c r="A57" s="14"/>
      <c r="B57" s="14"/>
      <c r="C57" s="16"/>
      <c r="D57" s="14"/>
      <c r="E57" s="14"/>
      <c r="F57" s="14"/>
      <c r="G57" s="14"/>
      <c r="H57" s="15"/>
      <c r="I57" s="8" t="str">
        <f>IF(COUNT(G57:H57)&lt;2,"",ROUND(G57*H57,2))</f>
        <v/>
      </c>
      <c r="J57" s="15"/>
      <c r="K57" s="8" t="str">
        <f>IF(OR(I57="",J57=""),"",ROUND(J57-I57,2))</f>
        <v/>
      </c>
    </row>
    <row r="58" ht="44" customHeight="1" spans="1:11" x14ac:dyDescent="0.25">
      <c r="A58" s="14"/>
      <c r="B58" s="14"/>
      <c r="C58" s="16"/>
      <c r="D58" s="14"/>
      <c r="E58" s="14"/>
      <c r="F58" s="14"/>
      <c r="G58" s="14"/>
      <c r="H58" s="15"/>
      <c r="I58" s="8" t="str">
        <f>IF(COUNT(G58:H58)&lt;2,"",ROUND(G58*H58,2))</f>
        <v/>
      </c>
      <c r="J58" s="15"/>
      <c r="K58" s="8" t="str">
        <f>IF(OR(I58="",J58=""),"",ROUND(J58-I58,2))</f>
        <v/>
      </c>
    </row>
    <row r="59" ht="44" customHeight="1" spans="1:11" x14ac:dyDescent="0.25">
      <c r="A59" s="14"/>
      <c r="B59" s="14"/>
      <c r="C59" s="16"/>
      <c r="D59" s="14"/>
      <c r="E59" s="14"/>
      <c r="F59" s="14"/>
      <c r="G59" s="14"/>
      <c r="H59" s="15"/>
      <c r="I59" s="8" t="str">
        <f>IF(COUNT(G59:H59)&lt;2,"",ROUND(G59*H59,2))</f>
        <v/>
      </c>
      <c r="J59" s="15"/>
      <c r="K59" s="8" t="str">
        <f>IF(OR(I59="",J59=""),"",ROUND(J59-I59,2))</f>
        <v/>
      </c>
    </row>
    <row r="60" ht="44" customHeight="1" spans="1:11" x14ac:dyDescent="0.25">
      <c r="A60" s="14"/>
      <c r="B60" s="14"/>
      <c r="C60" s="16"/>
      <c r="D60" s="14"/>
      <c r="E60" s="14"/>
      <c r="F60" s="14"/>
      <c r="G60" s="14"/>
      <c r="H60" s="15"/>
      <c r="I60" s="8" t="str">
        <f>IF(COUNT(G60:H60)&lt;2,"",ROUND(G60*H60,2))</f>
        <v/>
      </c>
      <c r="J60" s="15"/>
      <c r="K60" s="8" t="str">
        <f>IF(OR(I60="",J60=""),"",ROUND(J60-I60,2))</f>
        <v/>
      </c>
    </row>
    <row r="61" ht="44" customHeight="1" spans="1:11" x14ac:dyDescent="0.25">
      <c r="A61" s="14"/>
      <c r="B61" s="14"/>
      <c r="C61" s="16"/>
      <c r="D61" s="14"/>
      <c r="E61" s="14"/>
      <c r="F61" s="14"/>
      <c r="G61" s="14"/>
      <c r="H61" s="15"/>
      <c r="I61" s="8" t="str">
        <f>IF(COUNT(G61:H61)&lt;2,"",ROUND(G61*H61,2))</f>
        <v/>
      </c>
      <c r="J61" s="15"/>
      <c r="K61" s="8" t="str">
        <f>IF(OR(I61="",J61=""),"",ROUND(J61-I61,2))</f>
        <v/>
      </c>
    </row>
    <row r="62" ht="44" customHeight="1" spans="1:11" x14ac:dyDescent="0.25">
      <c r="A62" s="14"/>
      <c r="B62" s="14"/>
      <c r="C62" s="16"/>
      <c r="D62" s="14"/>
      <c r="E62" s="14"/>
      <c r="F62" s="14"/>
      <c r="G62" s="14"/>
      <c r="H62" s="15"/>
      <c r="I62" s="8" t="str">
        <f>IF(COUNT(G62:H62)&lt;2,"",ROUND(G62*H62,2))</f>
        <v/>
      </c>
      <c r="J62" s="15"/>
      <c r="K62" s="8" t="str">
        <f>IF(OR(I62="",J62=""),"",ROUND(J62-I62,2))</f>
        <v/>
      </c>
    </row>
    <row r="63" ht="44" customHeight="1" spans="1:11" x14ac:dyDescent="0.25">
      <c r="A63" s="14"/>
      <c r="B63" s="14"/>
      <c r="C63" s="16"/>
      <c r="D63" s="14"/>
      <c r="E63" s="14"/>
      <c r="F63" s="14"/>
      <c r="G63" s="14"/>
      <c r="H63" s="15"/>
      <c r="I63" s="8" t="str">
        <f>IF(COUNT(G63:H63)&lt;2,"",ROUND(G63*H63,2))</f>
        <v/>
      </c>
      <c r="J63" s="15"/>
      <c r="K63" s="8" t="str">
        <f>IF(OR(I63="",J63=""),"",ROUND(J63-I63,2))</f>
        <v/>
      </c>
    </row>
    <row r="64" ht="44" customHeight="1" spans="1:11" x14ac:dyDescent="0.25">
      <c r="A64" s="14"/>
      <c r="B64" s="14"/>
      <c r="C64" s="16"/>
      <c r="D64" s="14"/>
      <c r="E64" s="14"/>
      <c r="F64" s="14"/>
      <c r="G64" s="14"/>
      <c r="H64" s="15"/>
      <c r="I64" s="8" t="str">
        <f>IF(COUNT(G64:H64)&lt;2,"",ROUND(G64*H64,2))</f>
        <v/>
      </c>
      <c r="J64" s="15"/>
      <c r="K64" s="8" t="str">
        <f>IF(OR(I64="",J64=""),"",ROUND(J64-I64,2))</f>
        <v/>
      </c>
    </row>
    <row r="65" ht="44" customHeight="1" spans="1:11" x14ac:dyDescent="0.25">
      <c r="A65" s="14"/>
      <c r="B65" s="14"/>
      <c r="C65" s="16"/>
      <c r="D65" s="14"/>
      <c r="E65" s="14"/>
      <c r="F65" s="14"/>
      <c r="G65" s="14"/>
      <c r="H65" s="15"/>
      <c r="I65" s="8" t="str">
        <f>IF(COUNT(G65:H65)&lt;2,"",ROUND(G65*H65,2))</f>
        <v/>
      </c>
      <c r="J65" s="15"/>
      <c r="K65" s="8" t="str">
        <f>IF(OR(I65="",J65=""),"",ROUND(J65-I65,2))</f>
        <v/>
      </c>
    </row>
    <row r="66" ht="44" customHeight="1" spans="1:11" x14ac:dyDescent="0.25">
      <c r="A66" s="14"/>
      <c r="B66" s="14"/>
      <c r="C66" s="16"/>
      <c r="D66" s="14"/>
      <c r="E66" s="14"/>
      <c r="F66" s="14"/>
      <c r="G66" s="14"/>
      <c r="H66" s="15"/>
      <c r="I66" s="8" t="str">
        <f>IF(COUNT(G66:H66)&lt;2,"",ROUND(G66*H66,2))</f>
        <v/>
      </c>
      <c r="J66" s="15"/>
      <c r="K66" s="8" t="str">
        <f>IF(OR(I66="",J66=""),"",ROUND(J66-I66,2))</f>
        <v/>
      </c>
    </row>
    <row r="67" ht="44" customHeight="1" spans="1:11" x14ac:dyDescent="0.25">
      <c r="A67" s="14"/>
      <c r="B67" s="14"/>
      <c r="C67" s="16"/>
      <c r="D67" s="14"/>
      <c r="E67" s="14"/>
      <c r="F67" s="14"/>
      <c r="G67" s="14"/>
      <c r="H67" s="15"/>
      <c r="I67" s="8" t="str">
        <f>IF(COUNT(G67:H67)&lt;2,"",ROUND(G67*H67,2))</f>
        <v/>
      </c>
      <c r="J67" s="15"/>
      <c r="K67" s="8" t="str">
        <f>IF(OR(I67="",J67=""),"",ROUND(J67-I67,2))</f>
        <v/>
      </c>
    </row>
    <row r="68" ht="44" customHeight="1" spans="1:11" x14ac:dyDescent="0.25">
      <c r="A68" s="14"/>
      <c r="B68" s="14"/>
      <c r="C68" s="16"/>
      <c r="D68" s="14"/>
      <c r="E68" s="14"/>
      <c r="F68" s="14"/>
      <c r="G68" s="14"/>
      <c r="H68" s="15"/>
      <c r="I68" s="8" t="str">
        <f>IF(COUNT(G68:H68)&lt;2,"",ROUND(G68*H68,2))</f>
        <v/>
      </c>
      <c r="J68" s="15"/>
      <c r="K68" s="8" t="str">
        <f>IF(OR(I68="",J68=""),"",ROUND(J68-I68,2))</f>
        <v/>
      </c>
    </row>
    <row r="69" ht="44" customHeight="1" spans="1:11" x14ac:dyDescent="0.25">
      <c r="A69" s="14"/>
      <c r="B69" s="14"/>
      <c r="C69" s="16"/>
      <c r="D69" s="14"/>
      <c r="E69" s="14"/>
      <c r="F69" s="14"/>
      <c r="G69" s="14"/>
      <c r="H69" s="15"/>
      <c r="I69" s="8" t="str">
        <f>IF(COUNT(G69:H69)&lt;2,"",ROUND(G69*H69,2))</f>
        <v/>
      </c>
      <c r="J69" s="15"/>
      <c r="K69" s="8" t="str">
        <f>IF(OR(I69="",J69=""),"",ROUND(J69-I69,2))</f>
        <v/>
      </c>
    </row>
    <row r="72" ht="34" customHeight="1" spans="1:11" x14ac:dyDescent="0.25">
      <c r="A72" s="1" t="s">
        <v>95</v>
      </c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 t="s">
        <v>96</v>
      </c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 t="s">
        <v>97</v>
      </c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 t="s">
        <v>98</v>
      </c>
      <c r="B75" s="1"/>
      <c r="C75" s="1"/>
      <c r="D75" s="1"/>
      <c r="E75" s="1"/>
      <c r="F75" s="1"/>
      <c r="G75" s="1"/>
      <c r="H75" s="1"/>
      <c r="I75" s="1"/>
      <c r="J75" s="1"/>
      <c r="K75" s="1"/>
    </row>
  </sheetData>
  <sheetProtection sheet="1"/>
  <mergeCells count="36">
    <mergeCell ref="A1:K1"/>
    <mergeCell ref="B2:K2"/>
    <mergeCell ref="B3:K3"/>
    <mergeCell ref="B4:K4"/>
    <mergeCell ref="B5:K5"/>
    <mergeCell ref="B6:K6"/>
    <mergeCell ref="B7:K7"/>
    <mergeCell ref="B8:K8"/>
    <mergeCell ref="B9:K9"/>
    <mergeCell ref="B10:K10"/>
    <mergeCell ref="B11:K11"/>
    <mergeCell ref="B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A30:K30"/>
    <mergeCell ref="A31:K31"/>
    <mergeCell ref="A46:K46"/>
    <mergeCell ref="A47:K47"/>
    <mergeCell ref="A72:K72"/>
    <mergeCell ref="A73:K73"/>
    <mergeCell ref="A74:K74"/>
    <mergeCell ref="A75:K75"/>
  </mergeCells>
  <dataValidations count="4">
    <dataValidation type="list" allowBlank="1" sqref="A50:A69">
      <formula1>"КС-2,Прочие затраты"</formula1>
    </dataValidation>
    <dataValidation type="list" allowBlank="1" sqref="B20">
      <formula1>"Облагается НДС,Без НДС"</formula1>
    </dataValidation>
    <dataValidation type="decimal" allowBlank="1" showErrorMessage="1" error="Введите долю ставки, например 0,22." sqref="B21">
      <formula1>0</formula1>
      <formula2>1</formula2>
    </dataValidation>
    <dataValidation type="list" allowBlank="1" sqref="D50:D69">
      <formula1>'Данные'!$A$34:$A$43</formula1>
    </dataValidation>
  </dataValidations>
  <pageMargins left="0.25" right="0.25" top="0.3" bottom="0.3" header="0.1" footer="0.1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workbookViewId="0" showGridLines="0" zoomScale="100" zoomScaleNormal="100"/>
  </sheetViews>
  <sheetFormatPr defaultRowHeight="24" outlineLevelRow="0" outlineLevelCol="0" x14ac:dyDescent="55" customHeight="1"/>
  <cols>
    <col min="1" max="1" width="72" customWidth="1"/>
    <col min="2" max="2" width="28" customWidth="1"/>
    <col min="3" max="3" width="64" customWidth="1"/>
  </cols>
  <sheetData>
    <row r="1" spans="1:3" x14ac:dyDescent="0.25">
      <c r="A1" s="3" t="s">
        <v>99</v>
      </c>
      <c r="B1" s="3"/>
      <c r="C1" s="3"/>
    </row>
    <row r="3" ht="66" customHeight="1" spans="1:3" x14ac:dyDescent="0.25">
      <c r="A3" s="13" t="s">
        <v>100</v>
      </c>
      <c r="B3" s="13" t="s">
        <v>101</v>
      </c>
      <c r="C3" s="13" t="s">
        <v>102</v>
      </c>
    </row>
    <row r="4" spans="1:3" x14ac:dyDescent="0.25">
      <c r="A4" s="1" t="s">
        <v>103</v>
      </c>
      <c r="B4" s="1" t="str">
        <f>IF(OR('Данные'!B5="",'Данные'!B8="",'Данные'!B11="",'Данные'!B14="",'Данные'!B16="",COUNT('Данные'!B15,'Данные'!B17,'Данные'!B18,'Данные'!B19)&lt;4,'Данные'!B20="",'Данные'!B22="",'Данные'!B23="",'Данные'!B24="",'Данные'!B25="",'Данные'!B26="",COUNT('Данные'!B27:B28)&lt;2),"не заполнено",IF(OR('Данные'!B18&gt;'Данные'!B19,YEAR('Данные'!B18)&lt;&gt;YEAR('Данные'!B19),'Данные'!B17&lt;'Данные'!B19,AND('Данные'!B20&lt;&gt;"Облагается НДС",'Данные'!B20&lt;&gt;"Без НДС")),"проверьте период / режим","заполнено"))</f>
        <v>заполнено</v>
      </c>
      <c r="C4" s="1" t="s">
        <v>104</v>
      </c>
    </row>
    <row r="5" spans="1:3" x14ac:dyDescent="0.25">
      <c r="A5" s="1" t="s">
        <v>105</v>
      </c>
      <c r="B5" s="1" t="str">
        <f>IF(COUNTA('Данные'!A34:A43)=0,"не заполнено",IF(OR(COUNT('Данные'!C34:C43)&lt;&gt;COUNTA('Данные'!A34:A43),COUNT('Данные'!D34:D43)&lt;&gt;COUNTA('Данные'!A34:A43)),"не заполнено","заполнено"))</f>
        <v>заполнено</v>
      </c>
      <c r="C5" s="1" t="s">
        <v>106</v>
      </c>
    </row>
    <row r="6" spans="1:3" x14ac:dyDescent="0.25">
      <c r="A6" s="1" t="s">
        <v>107</v>
      </c>
      <c r="B6" s="1" t="str">
        <f>IF(COUNTIF(B20:B39,"заполнено")=0,IF(COUNTIF(B20:B39,"проверьте дату / группу / вид")&gt;0,"проверьте основания","не заполнено"),IF(COUNTIF(B20:B39,"не заполнено")+COUNTIF(B20:B39,"проверьте дату / группу / вид")&gt;0,"проверьте основания","заполнено"))</f>
        <v>заполнено</v>
      </c>
      <c r="C6" s="1" t="s">
        <v>108</v>
      </c>
    </row>
    <row r="7" spans="1:3" x14ac:dyDescent="0.25">
      <c r="A7" s="1" t="s">
        <v>109</v>
      </c>
      <c r="B7" s="8">
        <f>IF(OR($B$4&lt;&gt;"заполнено",$B$5&lt;&gt;"заполнено",$B$6&lt;&gt;"заполнено"),"не заполнено",SUMIF('Данные'!A50:A69,"КС-2",'Данные'!J50:J69))</f>
        <v>360000</v>
      </c>
      <c r="C7" s="1" t="s">
        <v>110</v>
      </c>
    </row>
    <row r="8" spans="1:3" x14ac:dyDescent="0.25">
      <c r="A8" s="1" t="s">
        <v>111</v>
      </c>
      <c r="B8" s="8">
        <f>IF(OR($B$4&lt;&gt;"заполнено",$B$5&lt;&gt;"заполнено",$B$6&lt;&gt;"заполнено"),"не заполнено",SUMIF('Данные'!A50:A69,"Прочие затраты",'Данные'!J50:J69))</f>
        <v>0</v>
      </c>
      <c r="C8" s="1" t="s">
        <v>112</v>
      </c>
    </row>
    <row r="9" spans="1:3" x14ac:dyDescent="0.25">
      <c r="A9" s="1" t="s">
        <v>113</v>
      </c>
      <c r="B9" s="8">
        <f>IF(OR($B$4&lt;&gt;"заполнено",$B$5&lt;&gt;"заполнено",$B$6&lt;&gt;"заполнено"),"не заполнено",ROUND('КС-3'!F26-B7-B8,2))</f>
        <v>0</v>
      </c>
      <c r="C9" s="1" t="s">
        <v>114</v>
      </c>
    </row>
    <row r="10" spans="1:3" x14ac:dyDescent="0.25">
      <c r="A10" s="1" t="s">
        <v>115</v>
      </c>
      <c r="B10" s="8">
        <f>IF(OR($B$4&lt;&gt;"заполнено",$B$5&lt;&gt;"заполнено",$B$6&lt;&gt;"заполнено"),"не заполнено",ROUND('КС-3'!D26-'Данные'!B27-'КС-3'!F26,2))</f>
        <v>0</v>
      </c>
      <c r="C10" s="1" t="s">
        <v>116</v>
      </c>
    </row>
    <row r="11" spans="1:3" x14ac:dyDescent="0.25">
      <c r="A11" s="1" t="s">
        <v>117</v>
      </c>
      <c r="B11" s="8">
        <f>IF(OR($B$4&lt;&gt;"заполнено",$B$5&lt;&gt;"заполнено",$B$6&lt;&gt;"заполнено"),"не заполнено",ROUND('КС-3'!E26-'Данные'!B28-'КС-3'!F26,2))</f>
        <v>0</v>
      </c>
      <c r="C11" s="1" t="s">
        <v>118</v>
      </c>
    </row>
    <row r="12" spans="1:3" x14ac:dyDescent="0.25">
      <c r="A12" s="1" t="s">
        <v>119</v>
      </c>
      <c r="B12" s="8">
        <f>IF(OR($B$4&lt;&gt;"заполнено",$B$5&lt;&gt;"заполнено",$B$6&lt;&gt;"заполнено"),"не заполнено",ROUND('КС-3'!D26-'КС-3'!E26-SUM('Данные'!C34:C43),2))</f>
        <v>0</v>
      </c>
      <c r="C12" s="1" t="s">
        <v>120</v>
      </c>
    </row>
    <row r="14" spans="1:3" x14ac:dyDescent="0.25">
      <c r="A14" s="1" t="s">
        <v>121</v>
      </c>
      <c r="B14" s="1" t="s">
        <v>122</v>
      </c>
      <c r="C14" s="1" t="s">
        <v>123</v>
      </c>
    </row>
    <row r="15" spans="1:3" x14ac:dyDescent="0.25">
      <c r="A15" s="1" t="s">
        <v>124</v>
      </c>
      <c r="B15" s="1" t="s">
        <v>125</v>
      </c>
      <c r="C15" s="1" t="s">
        <v>126</v>
      </c>
    </row>
    <row r="16" spans="1:3" x14ac:dyDescent="0.25">
      <c r="A16" s="1" t="s">
        <v>127</v>
      </c>
      <c r="B16" s="1" t="str">
        <f>IF(OR('Данные'!B20="",'Данные'!B22=""),"не заполнено",IF('Данные'!B20="Без НДС","проверьте основание",IF(COUNT('Данные'!B21)=0,"не заполнено","проверьте применимость ставки")))</f>
        <v>проверьте применимость ставки</v>
      </c>
      <c r="C16" s="1" t="s">
        <v>128</v>
      </c>
    </row>
    <row r="20" spans="1:2" x14ac:dyDescent="0.25">
      <c r="A20" s="1" t="s">
        <v>129</v>
      </c>
      <c r="B20" s="1" t="str">
        <f>IF(COUNTA('Данные'!A50:H50,'Данные'!J50)=0,"",IF(OR('Данные'!A50="",'Данные'!B50="",COUNT('Данные'!C50)=0,'Данные'!D50="",COUNT('Данные'!J50)=0),"не заполнено",IF(OR('Данные'!C50&lt;'Данные'!$B$18,'Данные'!C50&gt;'Данные'!$B$19,COUNTIF('Данные'!$A$34:$A$43,'Данные'!D50)&lt;&gt;1,AND('Данные'!A50&lt;&gt;"КС-2",'Данные'!A50&lt;&gt;"Прочие затраты")),"проверьте дату / группу / вид","заполнено")))</f>
        <v>заполнено</v>
      </c>
    </row>
    <row r="21" spans="1:2" x14ac:dyDescent="0.25">
      <c r="A21" s="1" t="s">
        <v>130</v>
      </c>
      <c r="B21" s="1" t="str">
        <f>IF(COUNTA('Данные'!A51:H51,'Данные'!J51)=0,"",IF(OR('Данные'!A51="",'Данные'!B51="",COUNT('Данные'!C51)=0,'Данные'!D51="",COUNT('Данные'!J51)=0),"не заполнено",IF(OR('Данные'!C51&lt;'Данные'!$B$18,'Данные'!C51&gt;'Данные'!$B$19,COUNTIF('Данные'!$A$34:$A$43,'Данные'!D51)&lt;&gt;1,AND('Данные'!A51&lt;&gt;"КС-2",'Данные'!A51&lt;&gt;"Прочие затраты")),"проверьте дату / группу / вид","заполнено")))</f>
        <v>заполнено</v>
      </c>
    </row>
    <row r="22" spans="1:2" x14ac:dyDescent="0.25">
      <c r="A22" s="1" t="s">
        <v>131</v>
      </c>
      <c r="B22" s="1" t="str">
        <f>IF(COUNTA('Данные'!A52:H52,'Данные'!J52)=0,"",IF(OR('Данные'!A52="",'Данные'!B52="",COUNT('Данные'!C52)=0,'Данные'!D52="",COUNT('Данные'!J52)=0),"не заполнено",IF(OR('Данные'!C52&lt;'Данные'!$B$18,'Данные'!C52&gt;'Данные'!$B$19,COUNTIF('Данные'!$A$34:$A$43,'Данные'!D52)&lt;&gt;1,AND('Данные'!A52&lt;&gt;"КС-2",'Данные'!A52&lt;&gt;"Прочие затраты")),"проверьте дату / группу / вид","заполнено")))</f>
        <v/>
      </c>
    </row>
    <row r="23" spans="1:2" x14ac:dyDescent="0.25">
      <c r="A23" s="1" t="s">
        <v>132</v>
      </c>
      <c r="B23" s="1" t="str">
        <f>IF(COUNTA('Данные'!A53:H53,'Данные'!J53)=0,"",IF(OR('Данные'!A53="",'Данные'!B53="",COUNT('Данные'!C53)=0,'Данные'!D53="",COUNT('Данные'!J53)=0),"не заполнено",IF(OR('Данные'!C53&lt;'Данные'!$B$18,'Данные'!C53&gt;'Данные'!$B$19,COUNTIF('Данные'!$A$34:$A$43,'Данные'!D53)&lt;&gt;1,AND('Данные'!A53&lt;&gt;"КС-2",'Данные'!A53&lt;&gt;"Прочие затраты")),"проверьте дату / группу / вид","заполнено")))</f>
        <v/>
      </c>
    </row>
    <row r="24" spans="1:2" x14ac:dyDescent="0.25">
      <c r="A24" s="1" t="s">
        <v>133</v>
      </c>
      <c r="B24" s="1" t="str">
        <f>IF(COUNTA('Данные'!A54:H54,'Данные'!J54)=0,"",IF(OR('Данные'!A54="",'Данные'!B54="",COUNT('Данные'!C54)=0,'Данные'!D54="",COUNT('Данные'!J54)=0),"не заполнено",IF(OR('Данные'!C54&lt;'Данные'!$B$18,'Данные'!C54&gt;'Данные'!$B$19,COUNTIF('Данные'!$A$34:$A$43,'Данные'!D54)&lt;&gt;1,AND('Данные'!A54&lt;&gt;"КС-2",'Данные'!A54&lt;&gt;"Прочие затраты")),"проверьте дату / группу / вид","заполнено")))</f>
        <v/>
      </c>
    </row>
    <row r="25" spans="1:2" x14ac:dyDescent="0.25">
      <c r="A25" s="1" t="s">
        <v>134</v>
      </c>
      <c r="B25" s="1" t="str">
        <f>IF(COUNTA('Данные'!A55:H55,'Данные'!J55)=0,"",IF(OR('Данные'!A55="",'Данные'!B55="",COUNT('Данные'!C55)=0,'Данные'!D55="",COUNT('Данные'!J55)=0),"не заполнено",IF(OR('Данные'!C55&lt;'Данные'!$B$18,'Данные'!C55&gt;'Данные'!$B$19,COUNTIF('Данные'!$A$34:$A$43,'Данные'!D55)&lt;&gt;1,AND('Данные'!A55&lt;&gt;"КС-2",'Данные'!A55&lt;&gt;"Прочие затраты")),"проверьте дату / группу / вид","заполнено")))</f>
        <v/>
      </c>
    </row>
    <row r="26" spans="1:2" x14ac:dyDescent="0.25">
      <c r="A26" s="1" t="s">
        <v>135</v>
      </c>
      <c r="B26" s="1" t="str">
        <f>IF(COUNTA('Данные'!A56:H56,'Данные'!J56)=0,"",IF(OR('Данные'!A56="",'Данные'!B56="",COUNT('Данные'!C56)=0,'Данные'!D56="",COUNT('Данные'!J56)=0),"не заполнено",IF(OR('Данные'!C56&lt;'Данные'!$B$18,'Данные'!C56&gt;'Данные'!$B$19,COUNTIF('Данные'!$A$34:$A$43,'Данные'!D56)&lt;&gt;1,AND('Данные'!A56&lt;&gt;"КС-2",'Данные'!A56&lt;&gt;"Прочие затраты")),"проверьте дату / группу / вид","заполнено")))</f>
        <v/>
      </c>
    </row>
    <row r="27" spans="1:2" x14ac:dyDescent="0.25">
      <c r="A27" s="1" t="s">
        <v>136</v>
      </c>
      <c r="B27" s="1" t="str">
        <f>IF(COUNTA('Данные'!A57:H57,'Данные'!J57)=0,"",IF(OR('Данные'!A57="",'Данные'!B57="",COUNT('Данные'!C57)=0,'Данные'!D57="",COUNT('Данные'!J57)=0),"не заполнено",IF(OR('Данные'!C57&lt;'Данные'!$B$18,'Данные'!C57&gt;'Данные'!$B$19,COUNTIF('Данные'!$A$34:$A$43,'Данные'!D57)&lt;&gt;1,AND('Данные'!A57&lt;&gt;"КС-2",'Данные'!A57&lt;&gt;"Прочие затраты")),"проверьте дату / группу / вид","заполнено")))</f>
        <v/>
      </c>
    </row>
    <row r="28" spans="1:2" x14ac:dyDescent="0.25">
      <c r="A28" s="1" t="s">
        <v>137</v>
      </c>
      <c r="B28" s="1" t="str">
        <f>IF(COUNTA('Данные'!A58:H58,'Данные'!J58)=0,"",IF(OR('Данные'!A58="",'Данные'!B58="",COUNT('Данные'!C58)=0,'Данные'!D58="",COUNT('Данные'!J58)=0),"не заполнено",IF(OR('Данные'!C58&lt;'Данные'!$B$18,'Данные'!C58&gt;'Данные'!$B$19,COUNTIF('Данные'!$A$34:$A$43,'Данные'!D58)&lt;&gt;1,AND('Данные'!A58&lt;&gt;"КС-2",'Данные'!A58&lt;&gt;"Прочие затраты")),"проверьте дату / группу / вид","заполнено")))</f>
        <v/>
      </c>
    </row>
    <row r="29" spans="1:2" x14ac:dyDescent="0.25">
      <c r="A29" s="1" t="s">
        <v>138</v>
      </c>
      <c r="B29" s="1" t="str">
        <f>IF(COUNTA('Данные'!A59:H59,'Данные'!J59)=0,"",IF(OR('Данные'!A59="",'Данные'!B59="",COUNT('Данные'!C59)=0,'Данные'!D59="",COUNT('Данные'!J59)=0),"не заполнено",IF(OR('Данные'!C59&lt;'Данные'!$B$18,'Данные'!C59&gt;'Данные'!$B$19,COUNTIF('Данные'!$A$34:$A$43,'Данные'!D59)&lt;&gt;1,AND('Данные'!A59&lt;&gt;"КС-2",'Данные'!A59&lt;&gt;"Прочие затраты")),"проверьте дату / группу / вид","заполнено")))</f>
        <v/>
      </c>
    </row>
    <row r="30" spans="1:2" x14ac:dyDescent="0.25">
      <c r="A30" s="1" t="s">
        <v>139</v>
      </c>
      <c r="B30" s="1" t="str">
        <f>IF(COUNTA('Данные'!A60:H60,'Данные'!J60)=0,"",IF(OR('Данные'!A60="",'Данные'!B60="",COUNT('Данные'!C60)=0,'Данные'!D60="",COUNT('Данные'!J60)=0),"не заполнено",IF(OR('Данные'!C60&lt;'Данные'!$B$18,'Данные'!C60&gt;'Данные'!$B$19,COUNTIF('Данные'!$A$34:$A$43,'Данные'!D60)&lt;&gt;1,AND('Данные'!A60&lt;&gt;"КС-2",'Данные'!A60&lt;&gt;"Прочие затраты")),"проверьте дату / группу / вид","заполнено")))</f>
        <v/>
      </c>
    </row>
    <row r="31" spans="1:2" x14ac:dyDescent="0.25">
      <c r="A31" s="1" t="s">
        <v>140</v>
      </c>
      <c r="B31" s="1" t="str">
        <f>IF(COUNTA('Данные'!A61:H61,'Данные'!J61)=0,"",IF(OR('Данные'!A61="",'Данные'!B61="",COUNT('Данные'!C61)=0,'Данные'!D61="",COUNT('Данные'!J61)=0),"не заполнено",IF(OR('Данные'!C61&lt;'Данные'!$B$18,'Данные'!C61&gt;'Данные'!$B$19,COUNTIF('Данные'!$A$34:$A$43,'Данные'!D61)&lt;&gt;1,AND('Данные'!A61&lt;&gt;"КС-2",'Данные'!A61&lt;&gt;"Прочие затраты")),"проверьте дату / группу / вид","заполнено")))</f>
        <v/>
      </c>
    </row>
    <row r="32" spans="1:2" x14ac:dyDescent="0.25">
      <c r="A32" s="1" t="s">
        <v>141</v>
      </c>
      <c r="B32" s="1" t="str">
        <f>IF(COUNTA('Данные'!A62:H62,'Данные'!J62)=0,"",IF(OR('Данные'!A62="",'Данные'!B62="",COUNT('Данные'!C62)=0,'Данные'!D62="",COUNT('Данные'!J62)=0),"не заполнено",IF(OR('Данные'!C62&lt;'Данные'!$B$18,'Данные'!C62&gt;'Данные'!$B$19,COUNTIF('Данные'!$A$34:$A$43,'Данные'!D62)&lt;&gt;1,AND('Данные'!A62&lt;&gt;"КС-2",'Данные'!A62&lt;&gt;"Прочие затраты")),"проверьте дату / группу / вид","заполнено")))</f>
        <v/>
      </c>
    </row>
    <row r="33" spans="1:2" x14ac:dyDescent="0.25">
      <c r="A33" s="1" t="s">
        <v>142</v>
      </c>
      <c r="B33" s="1" t="str">
        <f>IF(COUNTA('Данные'!A63:H63,'Данные'!J63)=0,"",IF(OR('Данные'!A63="",'Данные'!B63="",COUNT('Данные'!C63)=0,'Данные'!D63="",COUNT('Данные'!J63)=0),"не заполнено",IF(OR('Данные'!C63&lt;'Данные'!$B$18,'Данные'!C63&gt;'Данные'!$B$19,COUNTIF('Данные'!$A$34:$A$43,'Данные'!D63)&lt;&gt;1,AND('Данные'!A63&lt;&gt;"КС-2",'Данные'!A63&lt;&gt;"Прочие затраты")),"проверьте дату / группу / вид","заполнено")))</f>
        <v/>
      </c>
    </row>
    <row r="34" spans="1:2" x14ac:dyDescent="0.25">
      <c r="A34" s="1" t="s">
        <v>143</v>
      </c>
      <c r="B34" s="1" t="str">
        <f>IF(COUNTA('Данные'!A64:H64,'Данные'!J64)=0,"",IF(OR('Данные'!A64="",'Данные'!B64="",COUNT('Данные'!C64)=0,'Данные'!D64="",COUNT('Данные'!J64)=0),"не заполнено",IF(OR('Данные'!C64&lt;'Данные'!$B$18,'Данные'!C64&gt;'Данные'!$B$19,COUNTIF('Данные'!$A$34:$A$43,'Данные'!D64)&lt;&gt;1,AND('Данные'!A64&lt;&gt;"КС-2",'Данные'!A64&lt;&gt;"Прочие затраты")),"проверьте дату / группу / вид","заполнено")))</f>
        <v/>
      </c>
    </row>
    <row r="35" spans="1:2" x14ac:dyDescent="0.25">
      <c r="A35" s="1" t="s">
        <v>144</v>
      </c>
      <c r="B35" s="1" t="str">
        <f>IF(COUNTA('Данные'!A65:H65,'Данные'!J65)=0,"",IF(OR('Данные'!A65="",'Данные'!B65="",COUNT('Данные'!C65)=0,'Данные'!D65="",COUNT('Данные'!J65)=0),"не заполнено",IF(OR('Данные'!C65&lt;'Данные'!$B$18,'Данные'!C65&gt;'Данные'!$B$19,COUNTIF('Данные'!$A$34:$A$43,'Данные'!D65)&lt;&gt;1,AND('Данные'!A65&lt;&gt;"КС-2",'Данные'!A65&lt;&gt;"Прочие затраты")),"проверьте дату / группу / вид","заполнено")))</f>
        <v/>
      </c>
    </row>
    <row r="36" spans="1:2" x14ac:dyDescent="0.25">
      <c r="A36" s="1" t="s">
        <v>145</v>
      </c>
      <c r="B36" s="1" t="str">
        <f>IF(COUNTA('Данные'!A66:H66,'Данные'!J66)=0,"",IF(OR('Данные'!A66="",'Данные'!B66="",COUNT('Данные'!C66)=0,'Данные'!D66="",COUNT('Данные'!J66)=0),"не заполнено",IF(OR('Данные'!C66&lt;'Данные'!$B$18,'Данные'!C66&gt;'Данные'!$B$19,COUNTIF('Данные'!$A$34:$A$43,'Данные'!D66)&lt;&gt;1,AND('Данные'!A66&lt;&gt;"КС-2",'Данные'!A66&lt;&gt;"Прочие затраты")),"проверьте дату / группу / вид","заполнено")))</f>
        <v/>
      </c>
    </row>
    <row r="37" spans="1:2" x14ac:dyDescent="0.25">
      <c r="A37" s="1" t="s">
        <v>146</v>
      </c>
      <c r="B37" s="1" t="str">
        <f>IF(COUNTA('Данные'!A67:H67,'Данные'!J67)=0,"",IF(OR('Данные'!A67="",'Данные'!B67="",COUNT('Данные'!C67)=0,'Данные'!D67="",COUNT('Данные'!J67)=0),"не заполнено",IF(OR('Данные'!C67&lt;'Данные'!$B$18,'Данные'!C67&gt;'Данные'!$B$19,COUNTIF('Данные'!$A$34:$A$43,'Данные'!D67)&lt;&gt;1,AND('Данные'!A67&lt;&gt;"КС-2",'Данные'!A67&lt;&gt;"Прочие затраты")),"проверьте дату / группу / вид","заполнено")))</f>
        <v/>
      </c>
    </row>
    <row r="38" spans="1:2" x14ac:dyDescent="0.25">
      <c r="A38" s="1" t="s">
        <v>147</v>
      </c>
      <c r="B38" s="1" t="str">
        <f>IF(COUNTA('Данные'!A68:H68,'Данные'!J68)=0,"",IF(OR('Данные'!A68="",'Данные'!B68="",COUNT('Данные'!C68)=0,'Данные'!D68="",COUNT('Данные'!J68)=0),"не заполнено",IF(OR('Данные'!C68&lt;'Данные'!$B$18,'Данные'!C68&gt;'Данные'!$B$19,COUNTIF('Данные'!$A$34:$A$43,'Данные'!D68)&lt;&gt;1,AND('Данные'!A68&lt;&gt;"КС-2",'Данные'!A68&lt;&gt;"Прочие затраты")),"проверьте дату / группу / вид","заполнено")))</f>
        <v/>
      </c>
    </row>
    <row r="39" spans="1:2" x14ac:dyDescent="0.25">
      <c r="A39" s="1" t="s">
        <v>148</v>
      </c>
      <c r="B39" s="1" t="str">
        <f>IF(COUNTA('Данные'!A69:H69,'Данные'!J69)=0,"",IF(OR('Данные'!A69="",'Данные'!B69="",COUNT('Данные'!C69)=0,'Данные'!D69="",COUNT('Данные'!J69)=0),"не заполнено",IF(OR('Данные'!C69&lt;'Данные'!$B$18,'Данные'!C69&gt;'Данные'!$B$19,COUNTIF('Данные'!$A$34:$A$43,'Данные'!D69)&lt;&gt;1,AND('Данные'!A69&lt;&gt;"КС-2",'Данные'!A69&lt;&gt;"Прочие затраты")),"проверьте дату / группу / вид","заполнено")))</f>
        <v/>
      </c>
    </row>
  </sheetData>
  <sheetProtection sheet="1"/>
  <mergeCells count="1">
    <mergeCell ref="A1:C1"/>
  </mergeCells>
  <conditionalFormatting sqref="B4:B39">
    <cfRule type="expression" dxfId="0" priority="1">
      <formula>OR(B4="не заполнено",LEFT(B4,9)="проверьте",AND(ISNUMBER(B4),ROW()&gt;=9,ROW()&lt;=12,B4&lt;&gt;0))</formula>
    </cfRule>
  </conditionalFormatting>
  <pageMargins left="0.25" right="0.25" top="0.3" bottom="0.3" header="0.1" footer="0.1"/>
  <pageSetup paperSize="9" orientation="landscape" horizontalDpi="4294967295" verticalDpi="4294967295" scale="100" fitToWidth="1" fitToHeight="0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Views>
    <sheetView workbookViewId="0" showGridLines="0" zoomScale="100" zoomScaleNormal="100"/>
  </sheetViews>
  <sheetFormatPr defaultRowHeight="24" outlineLevelRow="0" outlineLevelCol="0" x14ac:dyDescent="55" customHeight="1"/>
  <cols>
    <col min="2" max="2" width="115" customWidth="1"/>
  </cols>
  <sheetData>
    <row r="1" spans="1:2" x14ac:dyDescent="0.25">
      <c r="A1" s="3" t="s">
        <v>149</v>
      </c>
      <c r="B1" s="3"/>
    </row>
    <row r="3" ht="44" customHeight="1" spans="1:2" x14ac:dyDescent="0.25">
      <c r="A3" s="1">
        <v>1</v>
      </c>
      <c r="B3" s="1" t="s">
        <v>150</v>
      </c>
    </row>
    <row r="4" ht="44" customHeight="1" spans="1:2" x14ac:dyDescent="0.25">
      <c r="A4" s="1">
        <v>2</v>
      </c>
      <c r="B4" s="1" t="s">
        <v>151</v>
      </c>
    </row>
    <row r="5" ht="44" customHeight="1" spans="1:2" x14ac:dyDescent="0.25">
      <c r="A5" s="1">
        <v>3</v>
      </c>
      <c r="B5" s="1" t="s">
        <v>152</v>
      </c>
    </row>
    <row r="6" ht="44" customHeight="1" spans="1:2" x14ac:dyDescent="0.25">
      <c r="A6" s="1">
        <v>4</v>
      </c>
      <c r="B6" s="1" t="s">
        <v>153</v>
      </c>
    </row>
    <row r="7" ht="44" customHeight="1" spans="1:2" x14ac:dyDescent="0.25">
      <c r="A7" s="1">
        <v>5</v>
      </c>
      <c r="B7" s="1" t="s">
        <v>154</v>
      </c>
    </row>
    <row r="8" ht="44" customHeight="1" spans="1:2" x14ac:dyDescent="0.25">
      <c r="A8" s="1">
        <v>6</v>
      </c>
      <c r="B8" s="1" t="s">
        <v>155</v>
      </c>
    </row>
    <row r="9" ht="44" customHeight="1" spans="1:2" x14ac:dyDescent="0.25">
      <c r="A9" s="1">
        <v>7</v>
      </c>
      <c r="B9" s="1" t="s">
        <v>156</v>
      </c>
    </row>
    <row r="10" ht="44" customHeight="1" spans="1:2" x14ac:dyDescent="0.25">
      <c r="A10" s="1">
        <v>8</v>
      </c>
      <c r="B10" s="1" t="s">
        <v>157</v>
      </c>
    </row>
    <row r="11" ht="44" customHeight="1" spans="1:2" x14ac:dyDescent="0.25">
      <c r="A11" s="1">
        <v>9</v>
      </c>
      <c r="B11" s="1" t="s">
        <v>158</v>
      </c>
    </row>
    <row r="12" ht="44" customHeight="1" spans="1:2" x14ac:dyDescent="0.25">
      <c r="A12" s="1">
        <v>10</v>
      </c>
      <c r="B12" s="1" t="s">
        <v>159</v>
      </c>
    </row>
    <row r="13" ht="44" customHeight="1" spans="1:2" x14ac:dyDescent="0.25">
      <c r="A13" s="1">
        <v>11</v>
      </c>
      <c r="B13" s="1" t="s">
        <v>160</v>
      </c>
    </row>
    <row r="14" ht="44" customHeight="1" spans="1:2" x14ac:dyDescent="0.25">
      <c r="A14" s="1">
        <v>12</v>
      </c>
      <c r="B14" s="1" t="s">
        <v>161</v>
      </c>
    </row>
    <row r="15" ht="44" customHeight="1" spans="1:2" x14ac:dyDescent="0.25">
      <c r="A15" s="1">
        <v>13</v>
      </c>
      <c r="B15" s="1" t="s">
        <v>162</v>
      </c>
    </row>
    <row r="16" ht="44" customHeight="1" spans="1:2" x14ac:dyDescent="0.25">
      <c r="A16" s="1">
        <v>14</v>
      </c>
      <c r="B16" s="1" t="s">
        <v>163</v>
      </c>
    </row>
    <row r="17" ht="44" customHeight="1" spans="1:2" x14ac:dyDescent="0.25">
      <c r="A17" s="1">
        <v>15</v>
      </c>
      <c r="B17" s="1" t="s">
        <v>164</v>
      </c>
    </row>
    <row r="18" ht="44" customHeight="1" spans="1:2" x14ac:dyDescent="0.25">
      <c r="A18" s="1">
        <v>16</v>
      </c>
      <c r="B18" s="1" t="s">
        <v>165</v>
      </c>
    </row>
    <row r="19" ht="44" customHeight="1" spans="1:2" x14ac:dyDescent="0.25">
      <c r="A19" s="1">
        <v>17</v>
      </c>
      <c r="B19" s="1" t="s">
        <v>166</v>
      </c>
    </row>
    <row r="20" ht="44" customHeight="1" spans="1:2" x14ac:dyDescent="0.25">
      <c r="A20" s="1">
        <v>18</v>
      </c>
      <c r="B20" s="1" t="s">
        <v>167</v>
      </c>
    </row>
    <row r="21" ht="44" customHeight="1" spans="1:2" x14ac:dyDescent="0.25">
      <c r="A21" s="1">
        <v>19</v>
      </c>
      <c r="B21" s="1" t="s">
        <v>168</v>
      </c>
    </row>
    <row r="22" ht="44" customHeight="1" spans="1:2" x14ac:dyDescent="0.25">
      <c r="A22" s="1">
        <v>20</v>
      </c>
      <c r="B22" s="1" t="s">
        <v>169</v>
      </c>
    </row>
    <row r="23" ht="58" customHeight="1" spans="1:2" x14ac:dyDescent="0.25">
      <c r="A23" s="1">
        <v>21</v>
      </c>
      <c r="B23" s="1" t="s">
        <v>170</v>
      </c>
    </row>
  </sheetData>
  <sheetProtection sheet="1"/>
  <mergeCells count="1">
    <mergeCell ref="A1:B1"/>
  </mergeCells>
  <pageMargins left="0.25" right="0.25" top="0.3" bottom="0.3" header="0.1" footer="0.1"/>
  <pageSetup paperSize="9" orientation="landscape" horizontalDpi="4294967295" verticalDpi="4294967295" scale="100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КС-3</vt:lpstr>
      <vt:lpstr>Данные</vt:lpstr>
      <vt:lpstr>Сверка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2026-10-05T12:00:00Z</dcterms:created>
  <dcterms:modified xsi:type="dcterms:W3CDTF">2026-10-05T12:00:00Z</dcterms:modified>
</cp:coreProperties>
</file>