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аршрут и комплект" state="visible" r:id="rId4"/>
    <sheet sheetId="2" name="Проверка позиций" state="visible" r:id="rId5"/>
    <sheet sheetId="3" name="Пример" state="visible" r:id="rId6"/>
  </sheets>
  <definedNames>
    <definedName name="_xlnm.Print_Area" localSheetId="0">'Маршрут и комплект'!$A1:$G60</definedName>
    <definedName name="_xlnm.Print_Titles" localSheetId="0">'Маршрут и комплект'!$24:$24</definedName>
    <definedName name="_xlnm.Print_Area" localSheetId="1">'Проверка позиций'!$A1:$W34</definedName>
    <definedName name="_xlnm.Print_Titles" localSheetId="1">'Проверка позиций'!$6:$6</definedName>
    <definedName name="_xlnm.Print_Area" localSheetId="2">'Пример'!$A1:$M27</definedName>
    <definedName name="_xlnm.Print_Titles" localSheetId="2">'Пример'!$6:$6</definedName>
  </definedNames>
  <calcPr calcId="171027" fullCalcOnLoad="1"/>
</workbook>
</file>

<file path=xl/sharedStrings.xml><?xml version="1.0" encoding="utf-8"?>
<sst xmlns="http://schemas.openxmlformats.org/spreadsheetml/2006/main" count="206" uniqueCount="149">
  <si>
    <t>Контрольная ведомость перед проверкой достоверности</t>
  </si>
  <si>
    <t>Внутренний рабочий материал. Не заявление и не заключение государственной экспертизы.</t>
  </si>
  <si>
    <t>Объект</t>
  </si>
  <si>
    <t>Участок пола нового нежилого здания — учебный пример</t>
  </si>
  <si>
    <t>Вид работ</t>
  </si>
  <si>
    <t>Новое строительство (учебный пример)</t>
  </si>
  <si>
    <t>Источник финансирования</t>
  </si>
  <si>
    <t>Предполагаемая стоимость</t>
  </si>
  <si>
    <t>Основание стоимости / дата</t>
  </si>
  <si>
    <t>Выбранный маршрут / основание</t>
  </si>
  <si>
    <t>Организация экспертизы</t>
  </si>
  <si>
    <t>Версия и дата сметы</t>
  </si>
  <si>
    <t>Учебная версия: после внутренней сверки</t>
  </si>
  <si>
    <t>ФСНБ и редакция</t>
  </si>
  <si>
    <t>ФСНБ-2022; редакцию для объекта уточнить</t>
  </si>
  <si>
    <t>Регион / ценовая зона</t>
  </si>
  <si>
    <t>Квартал / дата цен</t>
  </si>
  <si>
    <t>ВОР / версия</t>
  </si>
  <si>
    <t>Условная ВОР, строка 12</t>
  </si>
  <si>
    <t>Проект / акт дефектов</t>
  </si>
  <si>
    <t>Условный лист АР-07</t>
  </si>
  <si>
    <t>Составил / должность</t>
  </si>
  <si>
    <t>Подпись / дата составления</t>
  </si>
  <si>
    <t>Проверил / должность</t>
  </si>
  <si>
    <t>Подпись / дата проверки</t>
  </si>
  <si>
    <t>Актуальные требования организации (ссылка / дата)</t>
  </si>
  <si>
    <t>Группа / условие</t>
  </si>
  <si>
    <t>Документ или действие</t>
  </si>
  <si>
    <t>Пункт / основание</t>
  </si>
  <si>
    <t>Применимость</t>
  </si>
  <si>
    <t>Файл / версия</t>
  </si>
  <si>
    <t>Ответственный</t>
  </si>
  <si>
    <t>Замечание</t>
  </si>
  <si>
    <t>Маршрут</t>
  </si>
  <si>
    <t>Подтвердить источник финансирования</t>
  </si>
  <si>
    <t>ст. 8.3 ч. 2 ГрК РФ</t>
  </si>
  <si>
    <t>Уточнить</t>
  </si>
  <si>
    <t>Сопоставить стоимость с порогом: свыше 10 млн / не превышает 10 млн</t>
  </si>
  <si>
    <t>При сумме не более 10 млн проверить условие договора</t>
  </si>
  <si>
    <t>ст. 8.3; п. 27(5) № 145</t>
  </si>
  <si>
    <t>Маршрут капремонта</t>
  </si>
  <si>
    <t>Сверить состав ремонта; не принимать решение только по сумме</t>
  </si>
  <si>
    <t>п. 27(4), 27(5) № 145</t>
  </si>
  <si>
    <t>Строительство / реконструкция</t>
  </si>
  <si>
    <t>Заявление, проектная документация со сметами, ВОР, задание на проектирование</t>
  </si>
  <si>
    <t>п. 16(2) № 145</t>
  </si>
  <si>
    <t>Полномочия представителя, передача документации, письмо о стоимости и финансировании и решение по этапам при применимости</t>
  </si>
  <si>
    <t>п. 16(2), п. 13 № 145</t>
  </si>
  <si>
    <t>Капремонт</t>
  </si>
  <si>
    <t>Заявление, ВОР, полномочия, передача документации, решение по этапам при применимости</t>
  </si>
  <si>
    <t>п. 16(4) № 145</t>
  </si>
  <si>
    <t>Утверждённый застройщиком или техническим заказчиком акт дефектов с качественными и количественными характеристиками</t>
  </si>
  <si>
    <t>Самостоятельный снос</t>
  </si>
  <si>
    <t>Заявление, ВОР, полномочия представителя</t>
  </si>
  <si>
    <t>п. 16(3), п. 13 № 145</t>
  </si>
  <si>
    <t>Проект организации сноса, смета, результаты и материалы обследования, подтверждение передачи проекта</t>
  </si>
  <si>
    <t>п. 16(3) «а»–«г» № 145</t>
  </si>
  <si>
    <t>Подготовка расчётов</t>
  </si>
  <si>
    <t>Привязать строки к ВОР, проекту / акту, норме и документу цены</t>
  </si>
  <si>
    <t>п. 27(3) № 145</t>
  </si>
  <si>
    <t>Электронный комплект</t>
  </si>
  <si>
    <t>Уточнить форматы, подписи, действующие схемы и канал подачи</t>
  </si>
  <si>
    <t>Требования организации</t>
  </si>
  <si>
    <t>Выберите одну применимую группу комплекта. По капремонту решение о маршруте принимает заказчик; автоматического вывода по одной сумме нет.</t>
  </si>
  <si>
    <t>Применимых документов с указанным файлом</t>
  </si>
  <si>
    <t>Требуют уточнения применимости</t>
  </si>
  <si>
    <t>Цены, нормативы и начисления проверяют отдельно. Наличие файла не означает подтверждения достоверности его содержания.</t>
  </si>
  <si>
    <t>Основания: № 145, п. 16(2)–16(4), 27(3)–27(5). Копия на сайте Примгосэкспертизы: редакция 26.11.2025; применяемые пункты сверены 05.10.2026.</t>
  </si>
  <si>
    <t>https://primgosexpert.ru/wp-content/files/145_pprf.pdf</t>
  </si>
  <si>
    <t>Объёмы и реквизиты на листе «Пример» условные. Они не подтверждают объём, финансирование или ценовые основания реального объекта.</t>
  </si>
  <si>
    <t>Проверка позиций: основание → норма → расчёт → решение</t>
  </si>
  <si>
    <t>Жёлтые ячейки — ввод; серые — формулы. Q = объём / делитель. K рассчитывается только для двух норм учебного примера; для других работ применимость устанавливает сметчик.</t>
  </si>
  <si>
    <t>Эквивалент Q × K — контроль. В смете используйте либо Q и K, либо эквивалент без повторного множителя. Количества разных норм не суммируют.</t>
  </si>
  <si>
    <t>№ сметы</t>
  </si>
  <si>
    <t>№ ВОР</t>
  </si>
  <si>
    <t>Проектный лист / акт</t>
  </si>
  <si>
    <t>Работа</t>
  </si>
  <si>
    <t>Шифр</t>
  </si>
  <si>
    <t>База / редакция</t>
  </si>
  <si>
    <t>Измеритель</t>
  </si>
  <si>
    <t>Исходный объём</t>
  </si>
  <si>
    <t>Делитель</t>
  </si>
  <si>
    <t>Q, ед. нормы</t>
  </si>
  <si>
    <t>Толщина, мм</t>
  </si>
  <si>
    <t>Базовая толщина, мм</t>
  </si>
  <si>
    <t>Шаг, мм</t>
  </si>
  <si>
    <t>K</t>
  </si>
  <si>
    <t>Q × K</t>
  </si>
  <si>
    <t>Контроль шага</t>
  </si>
  <si>
    <t>Документ цены</t>
  </si>
  <si>
    <t>Дата цены</t>
  </si>
  <si>
    <t>Действие</t>
  </si>
  <si>
    <t>Исполнитель</t>
  </si>
  <si>
    <t>Статус</t>
  </si>
  <si>
    <t>Проверил / дата</t>
  </si>
  <si>
    <t>АР-07 (условный)</t>
  </si>
  <si>
    <t>Цементная стяжка 20 мм</t>
  </si>
  <si>
    <t>11-01-011-01</t>
  </si>
  <si>
    <t>ГЭСН ФСНБ-2022</t>
  </si>
  <si>
    <t>100 м²</t>
  </si>
  <si>
    <t>Требует подтверждения для объекта</t>
  </si>
  <si>
    <t>В исходной смете Q = 240</t>
  </si>
  <si>
    <t>Привести площадь к измерителю; основание АР-07</t>
  </si>
  <si>
    <t>Проверено сметчиком</t>
  </si>
  <si>
    <t>Учебный статус; реквизиты проверяющего не заданы</t>
  </si>
  <si>
    <t>Добавка на толщину до 30 мм</t>
  </si>
  <si>
    <t>11-01-011-02</t>
  </si>
  <si>
    <t>Добавочная позиция отсутствовала</t>
  </si>
  <si>
    <t>Добавить два шага по 5 мм; основание АР-07</t>
  </si>
  <si>
    <t>Не проверено</t>
  </si>
  <si>
    <t>Строк проверено сметчиком</t>
  </si>
  <si>
    <t>Рабочих строк без статуса проверки</t>
  </si>
  <si>
    <t>Статусы: не проверено → требует основания / на исправлении → проверено сметчиком. Статус назначает человек после проверки; формулы не выдают заключение.</t>
  </si>
  <si>
    <t>Ответственные и подписи — на листе «Маршрут и комплект». Для строк образца проверены только измеритель и толщина; ценовые основания и начисления остаются открытыми.</t>
  </si>
  <si>
    <t>Учебный пример: стяжка 240 м², толщина 30 мм</t>
  </si>
  <si>
    <t>Условные основания: ВОР, строка 12; лист АР-07. Основная толщина — 20 мм, шаг добавки — 5 мм. Рубли и начисления в примере не рассчитываются.</t>
  </si>
  <si>
    <t>Роль</t>
  </si>
  <si>
    <t>Основание</t>
  </si>
  <si>
    <t>Шифр ГЭСН-2022</t>
  </si>
  <si>
    <t>Площадь, м²</t>
  </si>
  <si>
    <t>Q</t>
  </si>
  <si>
    <t>До исправления</t>
  </si>
  <si>
    <t>После исправления</t>
  </si>
  <si>
    <t>Основная строка</t>
  </si>
  <si>
    <t>АР-07, условный</t>
  </si>
  <si>
    <t>Q = 240 без деления на 100</t>
  </si>
  <si>
    <t>Объём приведён к измерителю</t>
  </si>
  <si>
    <t>Добавочная строка</t>
  </si>
  <si>
    <t>Добавка на толщину отсутствует</t>
  </si>
  <si>
    <t>Учтены два шага по 5 мм</t>
  </si>
  <si>
    <t>Параметр</t>
  </si>
  <si>
    <t>Значение</t>
  </si>
  <si>
    <t>Единица / пояснение</t>
  </si>
  <si>
    <t>Проектная толщина</t>
  </si>
  <si>
    <t>мм</t>
  </si>
  <si>
    <t>Базовая толщина</t>
  </si>
  <si>
    <t>Шаг добавки</t>
  </si>
  <si>
    <t>Вода основной нормы</t>
  </si>
  <si>
    <t>м³ на 100 м²</t>
  </si>
  <si>
    <t>Вода основной строки</t>
  </si>
  <si>
    <t>м³; не объём раствора</t>
  </si>
  <si>
    <t>Ошибочный Q</t>
  </si>
  <si>
    <t>ед. нормы в исходной записи</t>
  </si>
  <si>
    <t>Кратность завышения</t>
  </si>
  <si>
    <t>раз; не рублёвое изменение</t>
  </si>
  <si>
    <t>Не суммируйте площади двух строк: они относятся к одному участку пола. Эквивалент 4,8 вводят без повторного множителя 2.</t>
  </si>
  <si>
    <t>Исходные площадь, толщина и реквизиты — учебные. Нормы, измеритель и вода основной нормы — локальная БД Сметрикс, ГЭСН ФСНБ-2022, проверено 05.10.2026.</t>
  </si>
  <si>
    <t>Ценовые основания и начисления не проверены этим примером. Учебный внутренний статус не подтверждает достоверность всей сметы.</t>
  </si>
  <si>
    <t>Ценовые основания: приказ № 42/пр, официальный скан Минюста (изменения Методики № 421/пр)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</si>
</sst>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dd.mm.yyyy"/>
  </numFmts>
  <fonts count="4" x14ac:knownFonts="1">
    <font>
      <color theme="1"/>
      <family val="2"/>
      <scheme val="minor"/>
      <sz val="11"/>
      <name val="Calibri"/>
    </font>
    <font>
      <color rgb="FF3C2720"/>
      <sz val="11"/>
      <name val="Arial"/>
    </font>
    <font>
      <b/>
      <color rgb="FF3C2720"/>
      <sz val="15"/>
      <name val="Arial"/>
    </font>
    <font>
      <b/>
      <color rgb="FF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5DE"/>
      </patternFill>
    </fill>
    <fill>
      <patternFill patternType="solid">
        <fgColor rgb="FF3C2720"/>
      </patternFill>
    </fill>
    <fill>
      <patternFill patternType="solid">
        <fgColor rgb="FFF2F0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0" fillId="2" borderId="0" xfId="0" applyFill="1"/>
    <xf numFmtId="164" fontId="1" fillId="4" borderId="0" xfId="0" applyNumberFormat="1" applyFont="1" applyFill="1" applyAlignment="1">
      <alignment horizontal="right" vertical="center" wrapText="1"/>
    </xf>
    <xf numFmtId="164" fontId="0" fillId="4" borderId="0" xfId="0" applyNumberFormat="1" applyFill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/>
    </xf>
    <xf numFmtId="165" fontId="1" fillId="2" borderId="0" xfId="0" applyNumberFormat="1" applyFont="1" applyFill="1" applyAlignment="1">
      <alignment horizontal="left" vertical="center" wrapText="1"/>
    </xf>
    <xf numFmtId="164" fontId="0" fillId="0" borderId="0" xfId="0" applyNumberFormat="1" applyAlignment="1">
      <alignment horizontal="right" vertical="center"/>
    </xf>
    <xf numFmtId="164" fontId="0" fillId="4" borderId="0" xfId="0" applyNumberFormat="1" applyFill="1" applyAlignment="1">
      <alignment horizontal="right" vertical="center"/>
    </xf>
    <xf numFmtId="164" fontId="0" fillId="2" borderId="0" xfId="0" applyNumberFormat="1" applyFill="1" applyAlignment="1">
      <alignment horizontal="right" vertical="center"/>
    </xf>
  </cellXfs>
  <cellStyles count="1">
    <cellStyle name="Normal" xfId="0" builtinId="0"/>
  </cellStyles>
  <dxfs count="1">
    <dxf>
      <fill>
        <patternFill patternType="solid">
          <fgColor rgb="FFFFE3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imgosexpert.ru/wp-content/files/145_pprf.pdf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minjust.consultant.ru/files/56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workbookViewId="0" showGridLines="0">
      <pane xSplit="1" ySplit="4" topLeftCell="B5" activePane="bottomRight" state="frozen"/>
      <selection pane="bottomRight"/>
    </sheetView>
  </sheetViews>
  <sheetFormatPr defaultRowHeight="24" outlineLevelRow="0" outlineLevelCol="0" x14ac:dyDescent="55" customHeight="1"/>
  <cols>
    <col min="1" max="1" width="34" customWidth="1"/>
    <col min="2" max="2" width="55" customWidth="1"/>
    <col min="3" max="3" width="22" customWidth="1"/>
    <col min="4" max="4" width="24" customWidth="1"/>
    <col min="5" max="5" width="34" customWidth="1"/>
    <col min="6" max="6" width="24" customWidth="1"/>
    <col min="7" max="7" width="3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ht="30" customHeight="1" spans="1:7" x14ac:dyDescent="0.25">
      <c r="A2" s="2" t="s">
        <v>0</v>
      </c>
      <c r="B2" s="2"/>
      <c r="C2" s="2"/>
      <c r="D2" s="2"/>
      <c r="E2" s="2"/>
      <c r="F2" s="2"/>
      <c r="G2" s="2"/>
    </row>
    <row r="3" ht="38" customHeight="1" spans="1:7" x14ac:dyDescent="0.25">
      <c r="A3" s="1" t="s">
        <v>1</v>
      </c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ht="34" customHeight="1" spans="1:7" x14ac:dyDescent="0.25">
      <c r="A5" s="1" t="s">
        <v>2</v>
      </c>
      <c r="B5" s="3" t="s">
        <v>3</v>
      </c>
      <c r="C5" s="3"/>
      <c r="D5" s="3"/>
      <c r="E5" s="3"/>
      <c r="F5" s="3"/>
      <c r="G5" s="3"/>
    </row>
    <row r="6" ht="34" customHeight="1" spans="1:7" x14ac:dyDescent="0.25">
      <c r="A6" s="1" t="s">
        <v>4</v>
      </c>
      <c r="B6" s="3" t="s">
        <v>5</v>
      </c>
      <c r="C6" s="3"/>
      <c r="D6" s="3"/>
      <c r="E6" s="3"/>
      <c r="F6" s="3"/>
      <c r="G6" s="3"/>
    </row>
    <row r="7" ht="34" customHeight="1" spans="1:7" x14ac:dyDescent="0.25">
      <c r="A7" s="1" t="s">
        <v>6</v>
      </c>
      <c r="B7" s="3"/>
      <c r="C7" s="3"/>
      <c r="D7" s="3"/>
      <c r="E7" s="3"/>
      <c r="F7" s="3"/>
      <c r="G7" s="3"/>
    </row>
    <row r="8" ht="34" customHeight="1" spans="1:7" x14ac:dyDescent="0.25">
      <c r="A8" s="1" t="s">
        <v>7</v>
      </c>
      <c r="B8" s="3"/>
      <c r="C8" s="3"/>
      <c r="D8" s="3"/>
      <c r="E8" s="3"/>
      <c r="F8" s="3"/>
      <c r="G8" s="3"/>
    </row>
    <row r="9" ht="34" customHeight="1" spans="1:7" x14ac:dyDescent="0.25">
      <c r="A9" s="1" t="s">
        <v>8</v>
      </c>
      <c r="B9" s="3"/>
      <c r="C9" s="3"/>
      <c r="D9" s="3"/>
      <c r="E9" s="3"/>
      <c r="F9" s="3"/>
      <c r="G9" s="3"/>
    </row>
    <row r="10" ht="34" customHeight="1" spans="1:7" x14ac:dyDescent="0.25">
      <c r="A10" s="1" t="s">
        <v>9</v>
      </c>
      <c r="B10" s="3"/>
      <c r="C10" s="3"/>
      <c r="D10" s="3"/>
      <c r="E10" s="3"/>
      <c r="F10" s="3"/>
      <c r="G10" s="3"/>
    </row>
    <row r="11" ht="34" customHeight="1" spans="1:7" x14ac:dyDescent="0.25">
      <c r="A11" s="1" t="s">
        <v>10</v>
      </c>
      <c r="B11" s="3"/>
      <c r="C11" s="3"/>
      <c r="D11" s="3"/>
      <c r="E11" s="3"/>
      <c r="F11" s="3"/>
      <c r="G11" s="3"/>
    </row>
    <row r="12" ht="34" customHeight="1" spans="1:7" x14ac:dyDescent="0.25">
      <c r="A12" s="1" t="s">
        <v>11</v>
      </c>
      <c r="B12" s="3" t="s">
        <v>12</v>
      </c>
      <c r="C12" s="3"/>
      <c r="D12" s="3"/>
      <c r="E12" s="3"/>
      <c r="F12" s="3"/>
      <c r="G12" s="3"/>
    </row>
    <row r="13" ht="34" customHeight="1" spans="1:7" x14ac:dyDescent="0.25">
      <c r="A13" s="1" t="s">
        <v>13</v>
      </c>
      <c r="B13" s="3" t="s">
        <v>14</v>
      </c>
      <c r="C13" s="3"/>
      <c r="D13" s="3"/>
      <c r="E13" s="3"/>
      <c r="F13" s="3"/>
      <c r="G13" s="3"/>
    </row>
    <row r="14" ht="34" customHeight="1" spans="1:7" x14ac:dyDescent="0.25">
      <c r="A14" s="1" t="s">
        <v>15</v>
      </c>
      <c r="B14" s="3"/>
      <c r="C14" s="3"/>
      <c r="D14" s="3"/>
      <c r="E14" s="3"/>
      <c r="F14" s="3"/>
      <c r="G14" s="3"/>
    </row>
    <row r="15" ht="34" customHeight="1" spans="1:7" x14ac:dyDescent="0.25">
      <c r="A15" s="1" t="s">
        <v>16</v>
      </c>
      <c r="B15" s="3"/>
      <c r="C15" s="3"/>
      <c r="D15" s="3"/>
      <c r="E15" s="3"/>
      <c r="F15" s="3"/>
      <c r="G15" s="3"/>
    </row>
    <row r="16" ht="34" customHeight="1" spans="1:7" x14ac:dyDescent="0.25">
      <c r="A16" s="1" t="s">
        <v>17</v>
      </c>
      <c r="B16" s="3" t="s">
        <v>18</v>
      </c>
      <c r="C16" s="3"/>
      <c r="D16" s="3"/>
      <c r="E16" s="3"/>
      <c r="F16" s="3"/>
      <c r="G16" s="3"/>
    </row>
    <row r="17" ht="34" customHeight="1" spans="1:7" x14ac:dyDescent="0.25">
      <c r="A17" s="1" t="s">
        <v>19</v>
      </c>
      <c r="B17" s="3" t="s">
        <v>20</v>
      </c>
      <c r="C17" s="3"/>
      <c r="D17" s="3"/>
      <c r="E17" s="3"/>
      <c r="F17" s="3"/>
      <c r="G17" s="3"/>
    </row>
    <row r="18" ht="34" customHeight="1" spans="1:7" x14ac:dyDescent="0.25">
      <c r="A18" s="1" t="s">
        <v>21</v>
      </c>
      <c r="B18" s="3"/>
      <c r="C18" s="3"/>
      <c r="D18" s="3"/>
      <c r="E18" s="3"/>
      <c r="F18" s="3"/>
      <c r="G18" s="3"/>
    </row>
    <row r="19" ht="34" customHeight="1" spans="1:7" x14ac:dyDescent="0.25">
      <c r="A19" s="1" t="s">
        <v>22</v>
      </c>
      <c r="B19" s="3"/>
      <c r="C19" s="3"/>
      <c r="D19" s="3"/>
      <c r="E19" s="3"/>
      <c r="F19" s="3"/>
      <c r="G19" s="3"/>
    </row>
    <row r="20" ht="34" customHeight="1" spans="1:7" x14ac:dyDescent="0.25">
      <c r="A20" s="1" t="s">
        <v>23</v>
      </c>
      <c r="B20" s="3"/>
      <c r="C20" s="3"/>
      <c r="D20" s="3"/>
      <c r="E20" s="3"/>
      <c r="F20" s="3"/>
      <c r="G20" s="3"/>
    </row>
    <row r="21" ht="34" customHeight="1" spans="1:7" x14ac:dyDescent="0.25">
      <c r="A21" s="1" t="s">
        <v>24</v>
      </c>
      <c r="B21" s="3"/>
      <c r="C21" s="3"/>
      <c r="D21" s="3"/>
      <c r="E21" s="3"/>
      <c r="F21" s="3"/>
      <c r="G21" s="3"/>
    </row>
    <row r="22" ht="34" customHeight="1" spans="1:7" x14ac:dyDescent="0.25">
      <c r="A22" s="1" t="s">
        <v>25</v>
      </c>
      <c r="B22" s="3"/>
      <c r="C22" s="3"/>
      <c r="D22" s="3"/>
      <c r="E22" s="3"/>
      <c r="F22" s="3"/>
      <c r="G22" s="3"/>
    </row>
    <row r="23" spans="1:7" x14ac:dyDescent="0.25">
      <c r="A23" s="1"/>
      <c r="B23" s="1"/>
      <c r="C23" s="1"/>
      <c r="D23" s="1"/>
      <c r="E23" s="1"/>
      <c r="F23" s="1"/>
      <c r="G23" s="1"/>
    </row>
    <row r="24" ht="50" customHeight="1" spans="1:7" x14ac:dyDescent="0.25">
      <c r="A24" s="4" t="s">
        <v>26</v>
      </c>
      <c r="B24" s="4" t="s">
        <v>27</v>
      </c>
      <c r="C24" s="4" t="s">
        <v>28</v>
      </c>
      <c r="D24" s="4" t="s">
        <v>29</v>
      </c>
      <c r="E24" s="4" t="s">
        <v>30</v>
      </c>
      <c r="F24" s="4" t="s">
        <v>31</v>
      </c>
      <c r="G24" s="4" t="s">
        <v>32</v>
      </c>
    </row>
    <row r="25" ht="76" customHeight="1" spans="1:7" x14ac:dyDescent="0.25">
      <c r="A25" t="s">
        <v>33</v>
      </c>
      <c r="B25" t="s">
        <v>34</v>
      </c>
      <c r="C25" t="s">
        <v>35</v>
      </c>
      <c r="D25" s="5" t="s">
        <v>36</v>
      </c>
      <c r="E25" s="5"/>
      <c r="F25" s="5"/>
      <c r="G25" s="5"/>
    </row>
    <row r="26" ht="76" customHeight="1" spans="1:7" x14ac:dyDescent="0.25">
      <c r="A26" t="s">
        <v>33</v>
      </c>
      <c r="B26" t="s">
        <v>37</v>
      </c>
      <c r="C26" t="s">
        <v>35</v>
      </c>
      <c r="D26" s="5" t="s">
        <v>36</v>
      </c>
      <c r="E26" s="5"/>
      <c r="F26" s="5"/>
      <c r="G26" s="5"/>
    </row>
    <row r="27" ht="76" customHeight="1" spans="1:7" x14ac:dyDescent="0.25">
      <c r="A27" t="s">
        <v>33</v>
      </c>
      <c r="B27" t="s">
        <v>38</v>
      </c>
      <c r="C27" t="s">
        <v>39</v>
      </c>
      <c r="D27" s="5" t="s">
        <v>36</v>
      </c>
      <c r="E27" s="5"/>
      <c r="F27" s="5"/>
      <c r="G27" s="5"/>
    </row>
    <row r="28" ht="76" customHeight="1" spans="1:7" x14ac:dyDescent="0.25">
      <c r="A28" t="s">
        <v>40</v>
      </c>
      <c r="B28" t="s">
        <v>41</v>
      </c>
      <c r="C28" t="s">
        <v>42</v>
      </c>
      <c r="D28" s="5" t="s">
        <v>36</v>
      </c>
      <c r="E28" s="5"/>
      <c r="F28" s="5"/>
      <c r="G28" s="5"/>
    </row>
    <row r="29" ht="76" customHeight="1" spans="1:7" x14ac:dyDescent="0.25">
      <c r="A29" t="s">
        <v>43</v>
      </c>
      <c r="B29" t="s">
        <v>44</v>
      </c>
      <c r="C29" t="s">
        <v>45</v>
      </c>
      <c r="D29" s="5" t="s">
        <v>36</v>
      </c>
      <c r="E29" s="5"/>
      <c r="F29" s="5"/>
      <c r="G29" s="5"/>
    </row>
    <row r="30" ht="76" customHeight="1" spans="1:7" x14ac:dyDescent="0.25">
      <c r="A30" t="s">
        <v>43</v>
      </c>
      <c r="B30" t="s">
        <v>46</v>
      </c>
      <c r="C30" t="s">
        <v>47</v>
      </c>
      <c r="D30" s="5" t="s">
        <v>36</v>
      </c>
      <c r="E30" s="5"/>
      <c r="F30" s="5"/>
      <c r="G30" s="5"/>
    </row>
    <row r="31" ht="76" customHeight="1" spans="1:7" x14ac:dyDescent="0.25">
      <c r="A31" t="s">
        <v>48</v>
      </c>
      <c r="B31" t="s">
        <v>49</v>
      </c>
      <c r="C31" t="s">
        <v>50</v>
      </c>
      <c r="D31" s="5" t="s">
        <v>36</v>
      </c>
      <c r="E31" s="5"/>
      <c r="F31" s="5"/>
      <c r="G31" s="5"/>
    </row>
    <row r="32" ht="76" customHeight="1" spans="1:7" x14ac:dyDescent="0.25">
      <c r="A32" t="s">
        <v>48</v>
      </c>
      <c r="B32" t="s">
        <v>51</v>
      </c>
      <c r="C32" t="s">
        <v>50</v>
      </c>
      <c r="D32" s="5" t="s">
        <v>36</v>
      </c>
      <c r="E32" s="5"/>
      <c r="F32" s="5"/>
      <c r="G32" s="5"/>
    </row>
    <row r="33" ht="76" customHeight="1" spans="1:7" x14ac:dyDescent="0.25">
      <c r="A33" t="s">
        <v>52</v>
      </c>
      <c r="B33" t="s">
        <v>53</v>
      </c>
      <c r="C33" t="s">
        <v>54</v>
      </c>
      <c r="D33" s="5" t="s">
        <v>36</v>
      </c>
      <c r="E33" s="5"/>
      <c r="F33" s="5"/>
      <c r="G33" s="5"/>
    </row>
    <row r="34" ht="76" customHeight="1" spans="1:7" x14ac:dyDescent="0.25">
      <c r="A34" t="s">
        <v>52</v>
      </c>
      <c r="B34" t="s">
        <v>55</v>
      </c>
      <c r="C34" t="s">
        <v>56</v>
      </c>
      <c r="D34" s="5" t="s">
        <v>36</v>
      </c>
      <c r="E34" s="5"/>
      <c r="F34" s="5"/>
      <c r="G34" s="5"/>
    </row>
    <row r="35" ht="76" customHeight="1" spans="1:7" x14ac:dyDescent="0.25">
      <c r="A35" t="s">
        <v>57</v>
      </c>
      <c r="B35" t="s">
        <v>58</v>
      </c>
      <c r="C35" t="s">
        <v>59</v>
      </c>
      <c r="D35" s="5" t="s">
        <v>36</v>
      </c>
      <c r="E35" s="5"/>
      <c r="F35" s="5"/>
      <c r="G35" s="5"/>
    </row>
    <row r="36" ht="76" customHeight="1" spans="1:7" x14ac:dyDescent="0.25">
      <c r="A36" t="s">
        <v>60</v>
      </c>
      <c r="B36" t="s">
        <v>61</v>
      </c>
      <c r="C36" t="s">
        <v>62</v>
      </c>
      <c r="D36" s="5" t="s">
        <v>36</v>
      </c>
      <c r="E36" s="5"/>
      <c r="F36" s="5"/>
      <c r="G36" s="5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ht="38" customHeight="1" spans="1:7" x14ac:dyDescent="0.25">
      <c r="A39" s="1" t="s">
        <v>63</v>
      </c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ht="38" customHeight="1" spans="1:7" x14ac:dyDescent="0.25">
      <c r="A41" s="1" t="s">
        <v>64</v>
      </c>
      <c r="B41" s="1"/>
      <c r="C41" s="1"/>
      <c r="D41" s="6">
        <f>COUNTIFS(D25:D36,"Нужен",E25:E36,"&lt;&gt;")</f>
        <v>0</v>
      </c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ht="38" customHeight="1" spans="1:7" x14ac:dyDescent="0.25">
      <c r="A43" s="1" t="s">
        <v>65</v>
      </c>
      <c r="B43" s="1"/>
      <c r="C43" s="1"/>
      <c r="D43" s="6">
        <f>COUNTIFS(D25:D36,"Уточнить")</f>
        <v>12</v>
      </c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ht="38" customHeight="1" spans="1:7" x14ac:dyDescent="0.25">
      <c r="A46" s="1" t="s">
        <v>66</v>
      </c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ht="38" customHeight="1" spans="1:7" x14ac:dyDescent="0.25">
      <c r="A49" s="1" t="s">
        <v>67</v>
      </c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ht="32" customHeight="1" spans="1:7" x14ac:dyDescent="0.25">
      <c r="A51" s="1" t="s">
        <v>68</v>
      </c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ht="38" customHeight="1" spans="1:7" x14ac:dyDescent="0.25">
      <c r="A55" s="1" t="s">
        <v>69</v>
      </c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</sheetData>
  <autoFilter ref="A24:G36"/>
  <mergeCells count="27">
    <mergeCell ref="A2:G2"/>
    <mergeCell ref="A3:G3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A39:G39"/>
    <mergeCell ref="A41:C41"/>
    <mergeCell ref="A43:C43"/>
    <mergeCell ref="A46:G46"/>
    <mergeCell ref="A49:G49"/>
    <mergeCell ref="A51:G52"/>
    <mergeCell ref="A55:G55"/>
  </mergeCells>
  <dataValidations count="1">
    <dataValidation type="list" allowBlank="1" showErrorMessage="1" errorStyle="stop" errorTitle="Выберите значение" error="Используйте значение из списка." sqref="D25:D36">
      <formula1>"Нужен,Не применимо,Уточнить"</formula1>
    </dataValidation>
  </dataValidations>
  <hyperlinks>
    <hyperlink ref="A51" r:id="rId1"/>
  </hyperlinks>
  <pageMargins left="0.25" right="0.25" top="0.4" bottom="0.4" header="0.15" footer="0.15"/>
  <pageSetup paperSize="8" orientation="landscape" horizontalDpi="4294967295" verticalDpi="4294967295" scale="100" fitToWidth="1" fitToHeight="0"/>
  <headerFooter>
    <oddFooter>Контрольная ведомость Сметрикс ·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4"/>
  <sheetViews>
    <sheetView workbookViewId="0" showGridLines="0">
      <pane xSplit="2" ySplit="6" topLeftCell="C7" activePane="bottomRight" state="frozen"/>
      <selection pane="bottomRight"/>
    </sheetView>
  </sheetViews>
  <sheetFormatPr defaultRowHeight="24" outlineLevelRow="0" outlineLevelCol="0" x14ac:dyDescent="55" customHeight="1"/>
  <cols>
    <col min="3" max="3" width="22" customWidth="1"/>
    <col min="4" max="4" width="30" customWidth="1"/>
    <col min="5" max="5" width="18" customWidth="1"/>
    <col min="6" max="6" width="20" customWidth="1"/>
    <col min="7" max="8" width="14" customWidth="1"/>
    <col min="9" max="9" width="12" customWidth="1"/>
    <col min="10" max="10" width="14" customWidth="1"/>
    <col min="11" max="11" width="12" customWidth="1"/>
    <col min="12" max="12" width="15" customWidth="1"/>
    <col min="13" max="13" width="11" customWidth="1"/>
    <col min="14" max="14" width="10" customWidth="1"/>
    <col min="15" max="15" width="12" customWidth="1"/>
    <col min="16" max="17" width="28" customWidth="1"/>
    <col min="18" max="18" width="14" customWidth="1"/>
    <col min="19" max="20" width="38" customWidth="1"/>
    <col min="21" max="21" width="22" customWidth="1"/>
    <col min="22" max="22" width="25" customWidth="1"/>
    <col min="23" max="23" width="26" customWidth="1"/>
  </cols>
  <sheetData>
    <row r="1" spans="1:2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30" customHeight="1" spans="1:23" x14ac:dyDescent="0.25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38" customHeight="1" spans="1:23" x14ac:dyDescent="0.25">
      <c r="A3" s="1" t="s">
        <v>71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38" customHeight="1" spans="1:23" x14ac:dyDescent="0.25">
      <c r="A4" s="1" t="s">
        <v>72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ht="50" customHeight="1" spans="1:23" x14ac:dyDescent="0.25">
      <c r="A6" s="4" t="s">
        <v>73</v>
      </c>
      <c r="B6" s="4" t="s">
        <v>74</v>
      </c>
      <c r="C6" s="4" t="s">
        <v>75</v>
      </c>
      <c r="D6" s="4" t="s">
        <v>76</v>
      </c>
      <c r="E6" s="4" t="s">
        <v>77</v>
      </c>
      <c r="F6" s="4" t="s">
        <v>78</v>
      </c>
      <c r="G6" s="4" t="s">
        <v>79</v>
      </c>
      <c r="H6" s="4" t="s">
        <v>80</v>
      </c>
      <c r="I6" s="4" t="s">
        <v>81</v>
      </c>
      <c r="J6" s="4" t="s">
        <v>82</v>
      </c>
      <c r="K6" s="4" t="s">
        <v>83</v>
      </c>
      <c r="L6" s="4" t="s">
        <v>84</v>
      </c>
      <c r="M6" s="4" t="s">
        <v>85</v>
      </c>
      <c r="N6" s="4" t="s">
        <v>86</v>
      </c>
      <c r="O6" s="4" t="s">
        <v>87</v>
      </c>
      <c r="P6" s="4" t="s">
        <v>88</v>
      </c>
      <c r="Q6" s="4" t="s">
        <v>89</v>
      </c>
      <c r="R6" s="4" t="s">
        <v>90</v>
      </c>
      <c r="S6" s="4" t="s">
        <v>32</v>
      </c>
      <c r="T6" s="4" t="s">
        <v>91</v>
      </c>
      <c r="U6" s="4" t="s">
        <v>92</v>
      </c>
      <c r="V6" s="4" t="s">
        <v>93</v>
      </c>
      <c r="W6" s="4" t="s">
        <v>94</v>
      </c>
    </row>
    <row r="7" ht="70" customHeight="1" spans="1:23" x14ac:dyDescent="0.25">
      <c r="A7">
        <v>1</v>
      </c>
      <c r="B7">
        <v>12</v>
      </c>
      <c r="C7" t="s">
        <v>95</v>
      </c>
      <c r="D7" t="s">
        <v>96</v>
      </c>
      <c r="E7" t="s">
        <v>97</v>
      </c>
      <c r="F7" t="s">
        <v>98</v>
      </c>
      <c r="G7" t="s">
        <v>99</v>
      </c>
      <c r="H7">
        <v>240</v>
      </c>
      <c r="I7">
        <v>100</v>
      </c>
      <c r="J7" s="7">
        <f>IF(OR(H7="",I7=""),"",IF(I7=0,"Проверьте делитель",H7/I7))</f>
        <v>2.4</v>
      </c>
      <c r="K7">
        <v>30</v>
      </c>
      <c r="L7">
        <v>20</v>
      </c>
      <c r="M7">
        <v>5</v>
      </c>
      <c r="N7" s="7">
        <f>IF(E7="11-01-011-01",1,IF(E7="11-01-011-02",IF(OR(K7="",L7="",M7=""),"",IF(M7=0,"Проверьте шаг",(K7-L7)/M7)),""))</f>
        <v>1</v>
      </c>
      <c r="O7" s="7">
        <f>IF(AND(ISNUMBER(J7),ISNUMBER(N7)),J7*N7,"")</f>
        <v>2.4</v>
      </c>
      <c r="P7" s="7" t="str">
        <f>IF(E7="","",IF(E7="11-01-011-02",IF(ISNUMBER(N7),IF(N7&lt;0,"Уточнить исключение",IF(MOD(N7,1)=0,"Целое число шагов","Шаг нецелый: решение сметчика")),"Уточнить исходные данные"),IF(E7="11-01-011-01","Основная норма","Проверить правило применимости")))</f>
        <v>Основная норма</v>
      </c>
      <c r="Q7" t="s">
        <v>100</v>
      </c>
      <c r="S7" t="s">
        <v>101</v>
      </c>
      <c r="T7" t="s">
        <v>102</v>
      </c>
      <c r="V7" t="s">
        <v>103</v>
      </c>
      <c r="W7" t="s">
        <v>104</v>
      </c>
    </row>
    <row r="8" ht="70" customHeight="1" spans="1:23" x14ac:dyDescent="0.25">
      <c r="A8">
        <v>2</v>
      </c>
      <c r="B8">
        <v>12</v>
      </c>
      <c r="C8" t="s">
        <v>95</v>
      </c>
      <c r="D8" t="s">
        <v>105</v>
      </c>
      <c r="E8" t="s">
        <v>106</v>
      </c>
      <c r="F8" t="s">
        <v>98</v>
      </c>
      <c r="G8" t="s">
        <v>99</v>
      </c>
      <c r="H8">
        <v>240</v>
      </c>
      <c r="I8">
        <v>100</v>
      </c>
      <c r="J8" s="7">
        <f>IF(OR(H8="",I8=""),"",IF(I8=0,"Проверьте делитель",H8/I8))</f>
        <v>2.4</v>
      </c>
      <c r="K8">
        <v>30</v>
      </c>
      <c r="L8">
        <v>20</v>
      </c>
      <c r="M8">
        <v>5</v>
      </c>
      <c r="N8" s="7">
        <f>IF(E8="11-01-011-01",1,IF(E8="11-01-011-02",IF(OR(K8="",L8="",M8=""),"",IF(M8=0,"Проверьте шаг",(K8-L8)/M8)),""))</f>
        <v>2</v>
      </c>
      <c r="O8" s="7">
        <f>IF(AND(ISNUMBER(J8),ISNUMBER(N8)),J8*N8,"")</f>
        <v>4.8</v>
      </c>
      <c r="P8" s="7" t="str">
        <f>IF(E8="","",IF(E8="11-01-011-02",IF(ISNUMBER(N8),IF(N8&lt;0,"Уточнить исключение",IF(MOD(N8,1)=0,"Целое число шагов","Шаг нецелый: решение сметчика")),"Уточнить исходные данные"),IF(E8="11-01-011-01","Основная норма","Проверить правило применимости")))</f>
        <v>Целое число шагов</v>
      </c>
      <c r="Q8" t="s">
        <v>100</v>
      </c>
      <c r="S8" t="s">
        <v>107</v>
      </c>
      <c r="T8" t="s">
        <v>108</v>
      </c>
      <c r="V8" t="s">
        <v>103</v>
      </c>
      <c r="W8" t="s">
        <v>104</v>
      </c>
    </row>
    <row r="9" ht="70" customHeight="1" spans="1:23" x14ac:dyDescent="0.25">
      <c r="A9" s="8"/>
      <c r="B9" s="8"/>
      <c r="C9" s="3"/>
      <c r="D9" s="3"/>
      <c r="E9" s="3"/>
      <c r="F9" s="3"/>
      <c r="G9" s="3"/>
      <c r="H9" s="8"/>
      <c r="I9" s="8"/>
      <c r="J9" s="6" t="str">
        <f>IF(OR(H9="",I9=""),"",IF(I9=0,"Проверьте делитель",H9/I9))</f>
        <v/>
      </c>
      <c r="K9" s="8"/>
      <c r="L9" s="8"/>
      <c r="M9" s="8"/>
      <c r="N9" s="6" t="str">
        <f>IF(E9="11-01-011-01",1,IF(E9="11-01-011-02",IF(OR(K9="",L9="",M9=""),"",IF(M9=0,"Проверьте шаг",(K9-L9)/M9)),""))</f>
        <v/>
      </c>
      <c r="O9" s="6" t="str">
        <f>IF(AND(ISNUMBER(J9),ISNUMBER(N9)),J9*N9,"")</f>
        <v/>
      </c>
      <c r="P9" s="6" t="str">
        <f>IF(E9="","",IF(E9="11-01-011-02",IF(ISNUMBER(N9),IF(N9&lt;0,"Уточнить исключение",IF(MOD(N9,1)=0,"Целое число шагов","Шаг нецелый: решение сметчика")),"Уточнить исходные данные"),IF(E9="11-01-011-01","Основная норма","Проверить правило применимости")))</f>
        <v/>
      </c>
      <c r="Q9" s="3"/>
      <c r="R9" s="9"/>
      <c r="S9" s="3"/>
      <c r="T9" s="3"/>
      <c r="U9" s="3"/>
      <c r="V9" s="3" t="s">
        <v>109</v>
      </c>
      <c r="W9" s="3"/>
    </row>
    <row r="10" ht="70" customHeight="1" spans="1:23" x14ac:dyDescent="0.25">
      <c r="A10" s="8"/>
      <c r="B10" s="8"/>
      <c r="C10" s="3"/>
      <c r="D10" s="3"/>
      <c r="E10" s="3"/>
      <c r="F10" s="3"/>
      <c r="G10" s="3"/>
      <c r="H10" s="8"/>
      <c r="I10" s="8"/>
      <c r="J10" s="6" t="str">
        <f>IF(OR(H10="",I10=""),"",IF(I10=0,"Проверьте делитель",H10/I10))</f>
        <v/>
      </c>
      <c r="K10" s="8"/>
      <c r="L10" s="8"/>
      <c r="M10" s="8"/>
      <c r="N10" s="6" t="str">
        <f>IF(E10="11-01-011-01",1,IF(E10="11-01-011-02",IF(OR(K10="",L10="",M10=""),"",IF(M10=0,"Проверьте шаг",(K10-L10)/M10)),""))</f>
        <v/>
      </c>
      <c r="O10" s="6" t="str">
        <f>IF(AND(ISNUMBER(J10),ISNUMBER(N10)),J10*N10,"")</f>
        <v/>
      </c>
      <c r="P10" s="6" t="str">
        <f>IF(E10="","",IF(E10="11-01-011-02",IF(ISNUMBER(N10),IF(N10&lt;0,"Уточнить исключение",IF(MOD(N10,1)=0,"Целое число шагов","Шаг нецелый: решение сметчика")),"Уточнить исходные данные"),IF(E10="11-01-011-01","Основная норма","Проверить правило применимости")))</f>
        <v/>
      </c>
      <c r="Q10" s="3"/>
      <c r="R10" s="9"/>
      <c r="S10" s="3"/>
      <c r="T10" s="3"/>
      <c r="U10" s="3"/>
      <c r="V10" s="3" t="s">
        <v>109</v>
      </c>
      <c r="W10" s="3"/>
    </row>
    <row r="11" ht="70" customHeight="1" spans="1:23" x14ac:dyDescent="0.25">
      <c r="A11" s="8"/>
      <c r="B11" s="8"/>
      <c r="C11" s="3"/>
      <c r="D11" s="3"/>
      <c r="E11" s="3"/>
      <c r="F11" s="3"/>
      <c r="G11" s="3"/>
      <c r="H11" s="8"/>
      <c r="I11" s="8"/>
      <c r="J11" s="6" t="str">
        <f>IF(OR(H11="",I11=""),"",IF(I11=0,"Проверьте делитель",H11/I11))</f>
        <v/>
      </c>
      <c r="K11" s="8"/>
      <c r="L11" s="8"/>
      <c r="M11" s="8"/>
      <c r="N11" s="6" t="str">
        <f>IF(E11="11-01-011-01",1,IF(E11="11-01-011-02",IF(OR(K11="",L11="",M11=""),"",IF(M11=0,"Проверьте шаг",(K11-L11)/M11)),""))</f>
        <v/>
      </c>
      <c r="O11" s="6" t="str">
        <f>IF(AND(ISNUMBER(J11),ISNUMBER(N11)),J11*N11,"")</f>
        <v/>
      </c>
      <c r="P11" s="6" t="str">
        <f>IF(E11="","",IF(E11="11-01-011-02",IF(ISNUMBER(N11),IF(N11&lt;0,"Уточнить исключение",IF(MOD(N11,1)=0,"Целое число шагов","Шаг нецелый: решение сметчика")),"Уточнить исходные данные"),IF(E11="11-01-011-01","Основная норма","Проверить правило применимости")))</f>
        <v/>
      </c>
      <c r="Q11" s="3"/>
      <c r="R11" s="9"/>
      <c r="S11" s="3"/>
      <c r="T11" s="3"/>
      <c r="U11" s="3"/>
      <c r="V11" s="3" t="s">
        <v>109</v>
      </c>
      <c r="W11" s="3"/>
    </row>
    <row r="12" ht="70" customHeight="1" spans="1:23" x14ac:dyDescent="0.25">
      <c r="A12" s="8"/>
      <c r="B12" s="8"/>
      <c r="C12" s="3"/>
      <c r="D12" s="3"/>
      <c r="E12" s="3"/>
      <c r="F12" s="3"/>
      <c r="G12" s="3"/>
      <c r="H12" s="8"/>
      <c r="I12" s="8"/>
      <c r="J12" s="6" t="str">
        <f>IF(OR(H12="",I12=""),"",IF(I12=0,"Проверьте делитель",H12/I12))</f>
        <v/>
      </c>
      <c r="K12" s="8"/>
      <c r="L12" s="8"/>
      <c r="M12" s="8"/>
      <c r="N12" s="6" t="str">
        <f>IF(E12="11-01-011-01",1,IF(E12="11-01-011-02",IF(OR(K12="",L12="",M12=""),"",IF(M12=0,"Проверьте шаг",(K12-L12)/M12)),""))</f>
        <v/>
      </c>
      <c r="O12" s="6" t="str">
        <f>IF(AND(ISNUMBER(J12),ISNUMBER(N12)),J12*N12,"")</f>
        <v/>
      </c>
      <c r="P12" s="6" t="str">
        <f>IF(E12="","",IF(E12="11-01-011-02",IF(ISNUMBER(N12),IF(N12&lt;0,"Уточнить исключение",IF(MOD(N12,1)=0,"Целое число шагов","Шаг нецелый: решение сметчика")),"Уточнить исходные данные"),IF(E12="11-01-011-01","Основная норма","Проверить правило применимости")))</f>
        <v/>
      </c>
      <c r="Q12" s="3"/>
      <c r="R12" s="9"/>
      <c r="S12" s="3"/>
      <c r="T12" s="3"/>
      <c r="U12" s="3"/>
      <c r="V12" s="3" t="s">
        <v>109</v>
      </c>
      <c r="W12" s="3"/>
    </row>
    <row r="13" ht="70" customHeight="1" spans="1:23" x14ac:dyDescent="0.25">
      <c r="A13" s="8"/>
      <c r="B13" s="8"/>
      <c r="C13" s="3"/>
      <c r="D13" s="3"/>
      <c r="E13" s="3"/>
      <c r="F13" s="3"/>
      <c r="G13" s="3"/>
      <c r="H13" s="8"/>
      <c r="I13" s="8"/>
      <c r="J13" s="6" t="str">
        <f>IF(OR(H13="",I13=""),"",IF(I13=0,"Проверьте делитель",H13/I13))</f>
        <v/>
      </c>
      <c r="K13" s="8"/>
      <c r="L13" s="8"/>
      <c r="M13" s="8"/>
      <c r="N13" s="6" t="str">
        <f>IF(E13="11-01-011-01",1,IF(E13="11-01-011-02",IF(OR(K13="",L13="",M13=""),"",IF(M13=0,"Проверьте шаг",(K13-L13)/M13)),""))</f>
        <v/>
      </c>
      <c r="O13" s="6" t="str">
        <f>IF(AND(ISNUMBER(J13),ISNUMBER(N13)),J13*N13,"")</f>
        <v/>
      </c>
      <c r="P13" s="6" t="str">
        <f>IF(E13="","",IF(E13="11-01-011-02",IF(ISNUMBER(N13),IF(N13&lt;0,"Уточнить исключение",IF(MOD(N13,1)=0,"Целое число шагов","Шаг нецелый: решение сметчика")),"Уточнить исходные данные"),IF(E13="11-01-011-01","Основная норма","Проверить правило применимости")))</f>
        <v/>
      </c>
      <c r="Q13" s="3"/>
      <c r="R13" s="9"/>
      <c r="S13" s="3"/>
      <c r="T13" s="3"/>
      <c r="U13" s="3"/>
      <c r="V13" s="3" t="s">
        <v>109</v>
      </c>
      <c r="W13" s="3"/>
    </row>
    <row r="14" ht="70" customHeight="1" spans="1:23" x14ac:dyDescent="0.25">
      <c r="A14" s="8"/>
      <c r="B14" s="8"/>
      <c r="C14" s="3"/>
      <c r="D14" s="3"/>
      <c r="E14" s="3"/>
      <c r="F14" s="3"/>
      <c r="G14" s="3"/>
      <c r="H14" s="8"/>
      <c r="I14" s="8"/>
      <c r="J14" s="6" t="str">
        <f>IF(OR(H14="",I14=""),"",IF(I14=0,"Проверьте делитель",H14/I14))</f>
        <v/>
      </c>
      <c r="K14" s="8"/>
      <c r="L14" s="8"/>
      <c r="M14" s="8"/>
      <c r="N14" s="6" t="str">
        <f>IF(E14="11-01-011-01",1,IF(E14="11-01-011-02",IF(OR(K14="",L14="",M14=""),"",IF(M14=0,"Проверьте шаг",(K14-L14)/M14)),""))</f>
        <v/>
      </c>
      <c r="O14" s="6" t="str">
        <f>IF(AND(ISNUMBER(J14),ISNUMBER(N14)),J14*N14,"")</f>
        <v/>
      </c>
      <c r="P14" s="6" t="str">
        <f>IF(E14="","",IF(E14="11-01-011-02",IF(ISNUMBER(N14),IF(N14&lt;0,"Уточнить исключение",IF(MOD(N14,1)=0,"Целое число шагов","Шаг нецелый: решение сметчика")),"Уточнить исходные данные"),IF(E14="11-01-011-01","Основная норма","Проверить правило применимости")))</f>
        <v/>
      </c>
      <c r="Q14" s="3"/>
      <c r="R14" s="9"/>
      <c r="S14" s="3"/>
      <c r="T14" s="3"/>
      <c r="U14" s="3"/>
      <c r="V14" s="3" t="s">
        <v>109</v>
      </c>
      <c r="W14" s="3"/>
    </row>
    <row r="15" ht="70" customHeight="1" spans="1:23" x14ac:dyDescent="0.25">
      <c r="A15" s="8"/>
      <c r="B15" s="8"/>
      <c r="C15" s="3"/>
      <c r="D15" s="3"/>
      <c r="E15" s="3"/>
      <c r="F15" s="3"/>
      <c r="G15" s="3"/>
      <c r="H15" s="8"/>
      <c r="I15" s="8"/>
      <c r="J15" s="6" t="str">
        <f>IF(OR(H15="",I15=""),"",IF(I15=0,"Проверьте делитель",H15/I15))</f>
        <v/>
      </c>
      <c r="K15" s="8"/>
      <c r="L15" s="8"/>
      <c r="M15" s="8"/>
      <c r="N15" s="6" t="str">
        <f>IF(E15="11-01-011-01",1,IF(E15="11-01-011-02",IF(OR(K15="",L15="",M15=""),"",IF(M15=0,"Проверьте шаг",(K15-L15)/M15)),""))</f>
        <v/>
      </c>
      <c r="O15" s="6" t="str">
        <f>IF(AND(ISNUMBER(J15),ISNUMBER(N15)),J15*N15,"")</f>
        <v/>
      </c>
      <c r="P15" s="6" t="str">
        <f>IF(E15="","",IF(E15="11-01-011-02",IF(ISNUMBER(N15),IF(N15&lt;0,"Уточнить исключение",IF(MOD(N15,1)=0,"Целое число шагов","Шаг нецелый: решение сметчика")),"Уточнить исходные данные"),IF(E15="11-01-011-01","Основная норма","Проверить правило применимости")))</f>
        <v/>
      </c>
      <c r="Q15" s="3"/>
      <c r="R15" s="9"/>
      <c r="S15" s="3"/>
      <c r="T15" s="3"/>
      <c r="U15" s="3"/>
      <c r="V15" s="3" t="s">
        <v>109</v>
      </c>
      <c r="W15" s="3"/>
    </row>
    <row r="16" ht="70" customHeight="1" spans="1:23" x14ac:dyDescent="0.25">
      <c r="A16" s="8"/>
      <c r="B16" s="8"/>
      <c r="C16" s="3"/>
      <c r="D16" s="3"/>
      <c r="E16" s="3"/>
      <c r="F16" s="3"/>
      <c r="G16" s="3"/>
      <c r="H16" s="8"/>
      <c r="I16" s="8"/>
      <c r="J16" s="6" t="str">
        <f>IF(OR(H16="",I16=""),"",IF(I16=0,"Проверьте делитель",H16/I16))</f>
        <v/>
      </c>
      <c r="K16" s="8"/>
      <c r="L16" s="8"/>
      <c r="M16" s="8"/>
      <c r="N16" s="6" t="str">
        <f>IF(E16="11-01-011-01",1,IF(E16="11-01-011-02",IF(OR(K16="",L16="",M16=""),"",IF(M16=0,"Проверьте шаг",(K16-L16)/M16)),""))</f>
        <v/>
      </c>
      <c r="O16" s="6" t="str">
        <f>IF(AND(ISNUMBER(J16),ISNUMBER(N16)),J16*N16,"")</f>
        <v/>
      </c>
      <c r="P16" s="6" t="str">
        <f>IF(E16="","",IF(E16="11-01-011-02",IF(ISNUMBER(N16),IF(N16&lt;0,"Уточнить исключение",IF(MOD(N16,1)=0,"Целое число шагов","Шаг нецелый: решение сметчика")),"Уточнить исходные данные"),IF(E16="11-01-011-01","Основная норма","Проверить правило применимости")))</f>
        <v/>
      </c>
      <c r="Q16" s="3"/>
      <c r="R16" s="9"/>
      <c r="S16" s="3"/>
      <c r="T16" s="3"/>
      <c r="U16" s="3"/>
      <c r="V16" s="3" t="s">
        <v>109</v>
      </c>
      <c r="W16" s="3"/>
    </row>
    <row r="17" ht="70" customHeight="1" spans="1:23" x14ac:dyDescent="0.25">
      <c r="A17" s="8"/>
      <c r="B17" s="8"/>
      <c r="C17" s="3"/>
      <c r="D17" s="3"/>
      <c r="E17" s="3"/>
      <c r="F17" s="3"/>
      <c r="G17" s="3"/>
      <c r="H17" s="8"/>
      <c r="I17" s="8"/>
      <c r="J17" s="6" t="str">
        <f>IF(OR(H17="",I17=""),"",IF(I17=0,"Проверьте делитель",H17/I17))</f>
        <v/>
      </c>
      <c r="K17" s="8"/>
      <c r="L17" s="8"/>
      <c r="M17" s="8"/>
      <c r="N17" s="6" t="str">
        <f>IF(E17="11-01-011-01",1,IF(E17="11-01-011-02",IF(OR(K17="",L17="",M17=""),"",IF(M17=0,"Проверьте шаг",(K17-L17)/M17)),""))</f>
        <v/>
      </c>
      <c r="O17" s="6" t="str">
        <f>IF(AND(ISNUMBER(J17),ISNUMBER(N17)),J17*N17,"")</f>
        <v/>
      </c>
      <c r="P17" s="6" t="str">
        <f>IF(E17="","",IF(E17="11-01-011-02",IF(ISNUMBER(N17),IF(N17&lt;0,"Уточнить исключение",IF(MOD(N17,1)=0,"Целое число шагов","Шаг нецелый: решение сметчика")),"Уточнить исходные данные"),IF(E17="11-01-011-01","Основная норма","Проверить правило применимости")))</f>
        <v/>
      </c>
      <c r="Q17" s="3"/>
      <c r="R17" s="9"/>
      <c r="S17" s="3"/>
      <c r="T17" s="3"/>
      <c r="U17" s="3"/>
      <c r="V17" s="3" t="s">
        <v>109</v>
      </c>
      <c r="W17" s="3"/>
    </row>
    <row r="18" ht="70" customHeight="1" spans="1:23" x14ac:dyDescent="0.25">
      <c r="A18" s="8"/>
      <c r="B18" s="8"/>
      <c r="C18" s="3"/>
      <c r="D18" s="3"/>
      <c r="E18" s="3"/>
      <c r="F18" s="3"/>
      <c r="G18" s="3"/>
      <c r="H18" s="8"/>
      <c r="I18" s="8"/>
      <c r="J18" s="6" t="str">
        <f>IF(OR(H18="",I18=""),"",IF(I18=0,"Проверьте делитель",H18/I18))</f>
        <v/>
      </c>
      <c r="K18" s="8"/>
      <c r="L18" s="8"/>
      <c r="M18" s="8"/>
      <c r="N18" s="6" t="str">
        <f>IF(E18="11-01-011-01",1,IF(E18="11-01-011-02",IF(OR(K18="",L18="",M18=""),"",IF(M18=0,"Проверьте шаг",(K18-L18)/M18)),""))</f>
        <v/>
      </c>
      <c r="O18" s="6" t="str">
        <f>IF(AND(ISNUMBER(J18),ISNUMBER(N18)),J18*N18,"")</f>
        <v/>
      </c>
      <c r="P18" s="6" t="str">
        <f>IF(E18="","",IF(E18="11-01-011-02",IF(ISNUMBER(N18),IF(N18&lt;0,"Уточнить исключение",IF(MOD(N18,1)=0,"Целое число шагов","Шаг нецелый: решение сметчика")),"Уточнить исходные данные"),IF(E18="11-01-011-01","Основная норма","Проверить правило применимости")))</f>
        <v/>
      </c>
      <c r="Q18" s="3"/>
      <c r="R18" s="9"/>
      <c r="S18" s="3"/>
      <c r="T18" s="3"/>
      <c r="U18" s="3"/>
      <c r="V18" s="3" t="s">
        <v>109</v>
      </c>
      <c r="W18" s="3"/>
    </row>
    <row r="19" ht="70" customHeight="1" spans="1:23" x14ac:dyDescent="0.25">
      <c r="A19" s="8"/>
      <c r="B19" s="8"/>
      <c r="C19" s="3"/>
      <c r="D19" s="3"/>
      <c r="E19" s="3"/>
      <c r="F19" s="3"/>
      <c r="G19" s="3"/>
      <c r="H19" s="8"/>
      <c r="I19" s="8"/>
      <c r="J19" s="6" t="str">
        <f>IF(OR(H19="",I19=""),"",IF(I19=0,"Проверьте делитель",H19/I19))</f>
        <v/>
      </c>
      <c r="K19" s="8"/>
      <c r="L19" s="8"/>
      <c r="M19" s="8"/>
      <c r="N19" s="6" t="str">
        <f>IF(E19="11-01-011-01",1,IF(E19="11-01-011-02",IF(OR(K19="",L19="",M19=""),"",IF(M19=0,"Проверьте шаг",(K19-L19)/M19)),""))</f>
        <v/>
      </c>
      <c r="O19" s="6" t="str">
        <f>IF(AND(ISNUMBER(J19),ISNUMBER(N19)),J19*N19,"")</f>
        <v/>
      </c>
      <c r="P19" s="6" t="str">
        <f>IF(E19="","",IF(E19="11-01-011-02",IF(ISNUMBER(N19),IF(N19&lt;0,"Уточнить исключение",IF(MOD(N19,1)=0,"Целое число шагов","Шаг нецелый: решение сметчика")),"Уточнить исходные данные"),IF(E19="11-01-011-01","Основная норма","Проверить правило применимости")))</f>
        <v/>
      </c>
      <c r="Q19" s="3"/>
      <c r="R19" s="9"/>
      <c r="S19" s="3"/>
      <c r="T19" s="3"/>
      <c r="U19" s="3"/>
      <c r="V19" s="3" t="s">
        <v>109</v>
      </c>
      <c r="W19" s="3"/>
    </row>
    <row r="20" ht="70" customHeight="1" spans="1:23" x14ac:dyDescent="0.25">
      <c r="A20" s="8"/>
      <c r="B20" s="8"/>
      <c r="C20" s="3"/>
      <c r="D20" s="3"/>
      <c r="E20" s="3"/>
      <c r="F20" s="3"/>
      <c r="G20" s="3"/>
      <c r="H20" s="8"/>
      <c r="I20" s="8"/>
      <c r="J20" s="6" t="str">
        <f>IF(OR(H20="",I20=""),"",IF(I20=0,"Проверьте делитель",H20/I20))</f>
        <v/>
      </c>
      <c r="K20" s="8"/>
      <c r="L20" s="8"/>
      <c r="M20" s="8"/>
      <c r="N20" s="6" t="str">
        <f>IF(E20="11-01-011-01",1,IF(E20="11-01-011-02",IF(OR(K20="",L20="",M20=""),"",IF(M20=0,"Проверьте шаг",(K20-L20)/M20)),""))</f>
        <v/>
      </c>
      <c r="O20" s="6" t="str">
        <f>IF(AND(ISNUMBER(J20),ISNUMBER(N20)),J20*N20,"")</f>
        <v/>
      </c>
      <c r="P20" s="6" t="str">
        <f>IF(E20="","",IF(E20="11-01-011-02",IF(ISNUMBER(N20),IF(N20&lt;0,"Уточнить исключение",IF(MOD(N20,1)=0,"Целое число шагов","Шаг нецелый: решение сметчика")),"Уточнить исходные данные"),IF(E20="11-01-011-01","Основная норма","Проверить правило применимости")))</f>
        <v/>
      </c>
      <c r="Q20" s="3"/>
      <c r="R20" s="9"/>
      <c r="S20" s="3"/>
      <c r="T20" s="3"/>
      <c r="U20" s="3"/>
      <c r="V20" s="3" t="s">
        <v>109</v>
      </c>
      <c r="W20" s="3"/>
    </row>
    <row r="21" ht="70" customHeight="1" spans="1:23" x14ac:dyDescent="0.25">
      <c r="A21" s="8"/>
      <c r="B21" s="8"/>
      <c r="C21" s="3"/>
      <c r="D21" s="3"/>
      <c r="E21" s="3"/>
      <c r="F21" s="3"/>
      <c r="G21" s="3"/>
      <c r="H21" s="8"/>
      <c r="I21" s="8"/>
      <c r="J21" s="6" t="str">
        <f>IF(OR(H21="",I21=""),"",IF(I21=0,"Проверьте делитель",H21/I21))</f>
        <v/>
      </c>
      <c r="K21" s="8"/>
      <c r="L21" s="8"/>
      <c r="M21" s="8"/>
      <c r="N21" s="6" t="str">
        <f>IF(E21="11-01-011-01",1,IF(E21="11-01-011-02",IF(OR(K21="",L21="",M21=""),"",IF(M21=0,"Проверьте шаг",(K21-L21)/M21)),""))</f>
        <v/>
      </c>
      <c r="O21" s="6" t="str">
        <f>IF(AND(ISNUMBER(J21),ISNUMBER(N21)),J21*N21,"")</f>
        <v/>
      </c>
      <c r="P21" s="6" t="str">
        <f>IF(E21="","",IF(E21="11-01-011-02",IF(ISNUMBER(N21),IF(N21&lt;0,"Уточнить исключение",IF(MOD(N21,1)=0,"Целое число шагов","Шаг нецелый: решение сметчика")),"Уточнить исходные данные"),IF(E21="11-01-011-01","Основная норма","Проверить правило применимости")))</f>
        <v/>
      </c>
      <c r="Q21" s="3"/>
      <c r="R21" s="9"/>
      <c r="S21" s="3"/>
      <c r="T21" s="3"/>
      <c r="U21" s="3"/>
      <c r="V21" s="3" t="s">
        <v>109</v>
      </c>
      <c r="W21" s="3"/>
    </row>
    <row r="22" ht="70" customHeight="1" spans="1:23" x14ac:dyDescent="0.25">
      <c r="A22" s="8"/>
      <c r="B22" s="8"/>
      <c r="C22" s="3"/>
      <c r="D22" s="3"/>
      <c r="E22" s="3"/>
      <c r="F22" s="3"/>
      <c r="G22" s="3"/>
      <c r="H22" s="8"/>
      <c r="I22" s="8"/>
      <c r="J22" s="6" t="str">
        <f>IF(OR(H22="",I22=""),"",IF(I22=0,"Проверьте делитель",H22/I22))</f>
        <v/>
      </c>
      <c r="K22" s="8"/>
      <c r="L22" s="8"/>
      <c r="M22" s="8"/>
      <c r="N22" s="6" t="str">
        <f>IF(E22="11-01-011-01",1,IF(E22="11-01-011-02",IF(OR(K22="",L22="",M22=""),"",IF(M22=0,"Проверьте шаг",(K22-L22)/M22)),""))</f>
        <v/>
      </c>
      <c r="O22" s="6" t="str">
        <f>IF(AND(ISNUMBER(J22),ISNUMBER(N22)),J22*N22,"")</f>
        <v/>
      </c>
      <c r="P22" s="6" t="str">
        <f>IF(E22="","",IF(E22="11-01-011-02",IF(ISNUMBER(N22),IF(N22&lt;0,"Уточнить исключение",IF(MOD(N22,1)=0,"Целое число шагов","Шаг нецелый: решение сметчика")),"Уточнить исходные данные"),IF(E22="11-01-011-01","Основная норма","Проверить правило применимости")))</f>
        <v/>
      </c>
      <c r="Q22" s="3"/>
      <c r="R22" s="9"/>
      <c r="S22" s="3"/>
      <c r="T22" s="3"/>
      <c r="U22" s="3"/>
      <c r="V22" s="3" t="s">
        <v>109</v>
      </c>
      <c r="W22" s="3"/>
    </row>
    <row r="23" ht="70" customHeight="1" spans="1:23" x14ac:dyDescent="0.25">
      <c r="A23" s="8"/>
      <c r="B23" s="8"/>
      <c r="C23" s="3"/>
      <c r="D23" s="3"/>
      <c r="E23" s="3"/>
      <c r="F23" s="3"/>
      <c r="G23" s="3"/>
      <c r="H23" s="8"/>
      <c r="I23" s="8"/>
      <c r="J23" s="6" t="str">
        <f>IF(OR(H23="",I23=""),"",IF(I23=0,"Проверьте делитель",H23/I23))</f>
        <v/>
      </c>
      <c r="K23" s="8"/>
      <c r="L23" s="8"/>
      <c r="M23" s="8"/>
      <c r="N23" s="6" t="str">
        <f>IF(E23="11-01-011-01",1,IF(E23="11-01-011-02",IF(OR(K23="",L23="",M23=""),"",IF(M23=0,"Проверьте шаг",(K23-L23)/M23)),""))</f>
        <v/>
      </c>
      <c r="O23" s="6" t="str">
        <f>IF(AND(ISNUMBER(J23),ISNUMBER(N23)),J23*N23,"")</f>
        <v/>
      </c>
      <c r="P23" s="6" t="str">
        <f>IF(E23="","",IF(E23="11-01-011-02",IF(ISNUMBER(N23),IF(N23&lt;0,"Уточнить исключение",IF(MOD(N23,1)=0,"Целое число шагов","Шаг нецелый: решение сметчика")),"Уточнить исходные данные"),IF(E23="11-01-011-01","Основная норма","Проверить правило применимости")))</f>
        <v/>
      </c>
      <c r="Q23" s="3"/>
      <c r="R23" s="9"/>
      <c r="S23" s="3"/>
      <c r="T23" s="3"/>
      <c r="U23" s="3"/>
      <c r="V23" s="3" t="s">
        <v>109</v>
      </c>
      <c r="W23" s="3"/>
    </row>
    <row r="24" ht="70" customHeight="1" spans="1:23" x14ac:dyDescent="0.25">
      <c r="A24" s="8"/>
      <c r="B24" s="8"/>
      <c r="C24" s="3"/>
      <c r="D24" s="3"/>
      <c r="E24" s="3"/>
      <c r="F24" s="3"/>
      <c r="G24" s="3"/>
      <c r="H24" s="8"/>
      <c r="I24" s="8"/>
      <c r="J24" s="6" t="str">
        <f>IF(OR(H24="",I24=""),"",IF(I24=0,"Проверьте делитель",H24/I24))</f>
        <v/>
      </c>
      <c r="K24" s="8"/>
      <c r="L24" s="8"/>
      <c r="M24" s="8"/>
      <c r="N24" s="6" t="str">
        <f>IF(E24="11-01-011-01",1,IF(E24="11-01-011-02",IF(OR(K24="",L24="",M24=""),"",IF(M24=0,"Проверьте шаг",(K24-L24)/M24)),""))</f>
        <v/>
      </c>
      <c r="O24" s="6" t="str">
        <f>IF(AND(ISNUMBER(J24),ISNUMBER(N24)),J24*N24,"")</f>
        <v/>
      </c>
      <c r="P24" s="6" t="str">
        <f>IF(E24="","",IF(E24="11-01-011-02",IF(ISNUMBER(N24),IF(N24&lt;0,"Уточнить исключение",IF(MOD(N24,1)=0,"Целое число шагов","Шаг нецелый: решение сметчика")),"Уточнить исходные данные"),IF(E24="11-01-011-01","Основная норма","Проверить правило применимости")))</f>
        <v/>
      </c>
      <c r="Q24" s="3"/>
      <c r="R24" s="9"/>
      <c r="S24" s="3"/>
      <c r="T24" s="3"/>
      <c r="U24" s="3"/>
      <c r="V24" s="3" t="s">
        <v>109</v>
      </c>
      <c r="W24" s="3"/>
    </row>
    <row r="25" ht="70" customHeight="1" spans="1:23" x14ac:dyDescent="0.25">
      <c r="A25" s="8"/>
      <c r="B25" s="8"/>
      <c r="C25" s="3"/>
      <c r="D25" s="3"/>
      <c r="E25" s="3"/>
      <c r="F25" s="3"/>
      <c r="G25" s="3"/>
      <c r="H25" s="8"/>
      <c r="I25" s="8"/>
      <c r="J25" s="6" t="str">
        <f>IF(OR(H25="",I25=""),"",IF(I25=0,"Проверьте делитель",H25/I25))</f>
        <v/>
      </c>
      <c r="K25" s="8"/>
      <c r="L25" s="8"/>
      <c r="M25" s="8"/>
      <c r="N25" s="6" t="str">
        <f>IF(E25="11-01-011-01",1,IF(E25="11-01-011-02",IF(OR(K25="",L25="",M25=""),"",IF(M25=0,"Проверьте шаг",(K25-L25)/M25)),""))</f>
        <v/>
      </c>
      <c r="O25" s="6" t="str">
        <f>IF(AND(ISNUMBER(J25),ISNUMBER(N25)),J25*N25,"")</f>
        <v/>
      </c>
      <c r="P25" s="6" t="str">
        <f>IF(E25="","",IF(E25="11-01-011-02",IF(ISNUMBER(N25),IF(N25&lt;0,"Уточнить исключение",IF(MOD(N25,1)=0,"Целое число шагов","Шаг нецелый: решение сметчика")),"Уточнить исходные данные"),IF(E25="11-01-011-01","Основная норма","Проверить правило применимости")))</f>
        <v/>
      </c>
      <c r="Q25" s="3"/>
      <c r="R25" s="9"/>
      <c r="S25" s="3"/>
      <c r="T25" s="3"/>
      <c r="U25" s="3"/>
      <c r="V25" s="3" t="s">
        <v>109</v>
      </c>
      <c r="W25" s="3"/>
    </row>
    <row r="26" ht="70" customHeight="1" spans="1:23" x14ac:dyDescent="0.25">
      <c r="A26" s="8"/>
      <c r="B26" s="8"/>
      <c r="C26" s="3"/>
      <c r="D26" s="3"/>
      <c r="E26" s="3"/>
      <c r="F26" s="3"/>
      <c r="G26" s="3"/>
      <c r="H26" s="8"/>
      <c r="I26" s="8"/>
      <c r="J26" s="6" t="str">
        <f>IF(OR(H26="",I26=""),"",IF(I26=0,"Проверьте делитель",H26/I26))</f>
        <v/>
      </c>
      <c r="K26" s="8"/>
      <c r="L26" s="8"/>
      <c r="M26" s="8"/>
      <c r="N26" s="6" t="str">
        <f>IF(E26="11-01-011-01",1,IF(E26="11-01-011-02",IF(OR(K26="",L26="",M26=""),"",IF(M26=0,"Проверьте шаг",(K26-L26)/M26)),""))</f>
        <v/>
      </c>
      <c r="O26" s="6" t="str">
        <f>IF(AND(ISNUMBER(J26),ISNUMBER(N26)),J26*N26,"")</f>
        <v/>
      </c>
      <c r="P26" s="6" t="str">
        <f>IF(E26="","",IF(E26="11-01-011-02",IF(ISNUMBER(N26),IF(N26&lt;0,"Уточнить исключение",IF(MOD(N26,1)=0,"Целое число шагов","Шаг нецелый: решение сметчика")),"Уточнить исходные данные"),IF(E26="11-01-011-01","Основная норма","Проверить правило применимости")))</f>
        <v/>
      </c>
      <c r="Q26" s="3"/>
      <c r="R26" s="9"/>
      <c r="S26" s="3"/>
      <c r="T26" s="3"/>
      <c r="U26" s="3"/>
      <c r="V26" s="3" t="s">
        <v>109</v>
      </c>
      <c r="W26" s="3"/>
    </row>
    <row r="27" spans="1:2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ht="38" customHeight="1" spans="1:23" x14ac:dyDescent="0.25">
      <c r="A28" s="1" t="s">
        <v>110</v>
      </c>
      <c r="B28" s="1"/>
      <c r="C28" s="1"/>
      <c r="D28" s="1"/>
      <c r="E28" s="1"/>
      <c r="F28" s="1"/>
      <c r="G28" s="1"/>
      <c r="H28" s="1"/>
      <c r="I28" s="1"/>
      <c r="J28" s="6">
        <f>COUNTIFS(D7:D26,"&lt;&gt;",V7:V26,"Проверено сметчиком")</f>
        <v>2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ht="38" customHeight="1" spans="1:23" x14ac:dyDescent="0.25">
      <c r="A29" s="1" t="s">
        <v>111</v>
      </c>
      <c r="B29" s="1"/>
      <c r="C29" s="1"/>
      <c r="D29" s="1"/>
      <c r="E29" s="1"/>
      <c r="F29" s="1"/>
      <c r="G29" s="1"/>
      <c r="H29" s="1"/>
      <c r="I29" s="1"/>
      <c r="J29" s="6">
        <f>COUNTIFS(D7:D26,"&lt;&gt;",V7:V26,"&lt;&gt;Проверено сметчиком",V7:V26,"&lt;&gt;Не применимо")</f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ht="38" customHeight="1" spans="1:23" x14ac:dyDescent="0.25">
      <c r="A31" s="1" t="s">
        <v>112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ht="38" customHeight="1" spans="1:23" x14ac:dyDescent="0.25">
      <c r="A33" s="1" t="s">
        <v>113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</sheetData>
  <autoFilter ref="A6:W26"/>
  <mergeCells count="7">
    <mergeCell ref="A2:L2"/>
    <mergeCell ref="A3:W3"/>
    <mergeCell ref="A4:W4"/>
    <mergeCell ref="A28:H28"/>
    <mergeCell ref="A29:H29"/>
    <mergeCell ref="A31:W31"/>
    <mergeCell ref="A33:W33"/>
  </mergeCells>
  <conditionalFormatting sqref="V7:V26">
    <cfRule type="containsText" dxfId="0" priority="1">
      <formula>NOT(ISERROR(SEARCH("Требует основания",V7)))</formula>
    </cfRule>
  </conditionalFormatting>
  <dataValidations count="2">
    <dataValidation type="list" allowBlank="1" showErrorMessage="1" errorStyle="stop" errorTitle="Выберите значение" error="Используйте значение из списка." sqref="V10:V26">
      <formula1>"Не проверено,Требует основания,На исправлении,Проверено сметчиком,Не применимо"</formula1>
    </dataValidation>
    <dataValidation type="list" allowBlank="1" showErrorMessage="1" errorStyle="stop" errorTitle="Выберите значение" error="Используйте значение из списка." sqref="V7:V26">
      <formula1>"Не проверено,Требует основания,На исправлении,Проверено сметчиком,Не применимо"</formula1>
    </dataValidation>
  </dataValidations>
  <pageMargins left="0.25" right="0.25" top="0.4" bottom="0.4" header="0.15" footer="0.15"/>
  <pageSetup paperSize="8" orientation="landscape" horizontalDpi="4294967295" verticalDpi="4294967295" scale="100" fitToWidth="3" fitToHeight="0"/>
  <headerFooter>
    <oddFooter>Контрольная ведомость Сметрикс ·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workbookViewId="0" showGridLines="0">
      <pane xSplit="2" ySplit="6" topLeftCell="C7" activePane="bottomRight" state="frozen"/>
      <selection pane="bottomRight"/>
    </sheetView>
  </sheetViews>
  <sheetFormatPr defaultRowHeight="24" outlineLevelRow="0" outlineLevelCol="0" x14ac:dyDescent="55" customHeight="1"/>
  <cols>
    <col min="1" max="1" width="24" customWidth="1"/>
    <col min="3" max="3" width="24" customWidth="1"/>
    <col min="4" max="4" width="18" customWidth="1"/>
    <col min="5" max="5" width="14" customWidth="1"/>
    <col min="6" max="6" width="15" customWidth="1"/>
    <col min="7" max="7" width="12" customWidth="1"/>
    <col min="8" max="8" width="14" customWidth="1"/>
    <col min="9" max="9" width="11" customWidth="1"/>
    <col min="10" max="10" width="14" customWidth="1"/>
    <col min="11" max="11" width="32" customWidth="1"/>
    <col min="12" max="12" width="36" customWidth="1"/>
    <col min="13" max="13" width="27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2" t="s">
        <v>114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8" customHeight="1" spans="1:13" x14ac:dyDescent="0.25">
      <c r="A3" s="1" t="s">
        <v>115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ht="50" customHeight="1" spans="1:13" x14ac:dyDescent="0.25">
      <c r="A6" s="4" t="s">
        <v>116</v>
      </c>
      <c r="B6" s="4" t="s">
        <v>74</v>
      </c>
      <c r="C6" s="4" t="s">
        <v>117</v>
      </c>
      <c r="D6" s="4" t="s">
        <v>118</v>
      </c>
      <c r="E6" s="4" t="s">
        <v>79</v>
      </c>
      <c r="F6" s="4" t="s">
        <v>119</v>
      </c>
      <c r="G6" s="4" t="s">
        <v>81</v>
      </c>
      <c r="H6" s="4" t="s">
        <v>120</v>
      </c>
      <c r="I6" s="4" t="s">
        <v>86</v>
      </c>
      <c r="J6" s="4" t="s">
        <v>87</v>
      </c>
      <c r="K6" s="4" t="s">
        <v>121</v>
      </c>
      <c r="L6" s="4" t="s">
        <v>122</v>
      </c>
      <c r="M6" s="4" t="s">
        <v>93</v>
      </c>
    </row>
    <row r="7" ht="78" customHeight="1" spans="1:13" x14ac:dyDescent="0.25">
      <c r="A7" t="s">
        <v>123</v>
      </c>
      <c r="B7" s="10">
        <v>12</v>
      </c>
      <c r="C7" t="s">
        <v>124</v>
      </c>
      <c r="D7" t="s">
        <v>97</v>
      </c>
      <c r="E7" t="s">
        <v>99</v>
      </c>
      <c r="F7" s="10">
        <v>240</v>
      </c>
      <c r="G7" s="10">
        <v>100</v>
      </c>
      <c r="H7" s="7">
        <f>F7/G7</f>
        <v>2.4</v>
      </c>
      <c r="I7" s="10">
        <v>1</v>
      </c>
      <c r="J7" s="7">
        <f>H7*I7</f>
        <v>2.4</v>
      </c>
      <c r="K7" t="s">
        <v>125</v>
      </c>
      <c r="L7" t="s">
        <v>126</v>
      </c>
      <c r="M7" t="s">
        <v>103</v>
      </c>
    </row>
    <row r="8" ht="78" customHeight="1" spans="1:13" x14ac:dyDescent="0.25">
      <c r="A8" t="s">
        <v>127</v>
      </c>
      <c r="B8" s="10">
        <v>12</v>
      </c>
      <c r="C8" t="s">
        <v>124</v>
      </c>
      <c r="D8" t="s">
        <v>106</v>
      </c>
      <c r="E8" t="s">
        <v>99</v>
      </c>
      <c r="F8" s="10">
        <v>240</v>
      </c>
      <c r="G8" s="10">
        <v>100</v>
      </c>
      <c r="H8" s="7">
        <f>F8/G8</f>
        <v>2.4</v>
      </c>
      <c r="I8" s="11">
        <f>(B12-B13)/B14</f>
        <v>2</v>
      </c>
      <c r="J8" s="7">
        <f>H8*I8</f>
        <v>4.8</v>
      </c>
      <c r="K8" t="s">
        <v>128</v>
      </c>
      <c r="L8" t="s">
        <v>129</v>
      </c>
      <c r="M8" t="s">
        <v>103</v>
      </c>
    </row>
    <row r="9" spans="1:1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ht="50" customHeight="1" spans="1:3" x14ac:dyDescent="0.25">
      <c r="A11" s="4" t="s">
        <v>130</v>
      </c>
      <c r="B11" s="4" t="s">
        <v>131</v>
      </c>
      <c r="C11" s="4" t="s">
        <v>132</v>
      </c>
    </row>
    <row r="12" ht="46" customHeight="1" spans="1:3" x14ac:dyDescent="0.25">
      <c r="A12" t="s">
        <v>133</v>
      </c>
      <c r="B12" s="12">
        <v>30</v>
      </c>
      <c r="C12" t="s">
        <v>134</v>
      </c>
    </row>
    <row r="13" ht="46" customHeight="1" spans="1:3" x14ac:dyDescent="0.25">
      <c r="A13" t="s">
        <v>135</v>
      </c>
      <c r="B13" s="12">
        <v>20</v>
      </c>
      <c r="C13" t="s">
        <v>134</v>
      </c>
    </row>
    <row r="14" ht="46" customHeight="1" spans="1:3" x14ac:dyDescent="0.25">
      <c r="A14" t="s">
        <v>136</v>
      </c>
      <c r="B14" s="12">
        <v>5</v>
      </c>
      <c r="C14" t="s">
        <v>134</v>
      </c>
    </row>
    <row r="15" ht="46" customHeight="1" spans="1:3" x14ac:dyDescent="0.25">
      <c r="A15" t="s">
        <v>137</v>
      </c>
      <c r="B15" s="12">
        <v>3.5</v>
      </c>
      <c r="C15" t="s">
        <v>138</v>
      </c>
    </row>
    <row r="16" ht="46" customHeight="1" spans="1:3" x14ac:dyDescent="0.25">
      <c r="A16" t="s">
        <v>139</v>
      </c>
      <c r="B16" s="7">
        <f>B15*H7</f>
        <v>8.4</v>
      </c>
      <c r="C16" t="s">
        <v>140</v>
      </c>
    </row>
    <row r="17" ht="46" customHeight="1" spans="1:3" x14ac:dyDescent="0.25">
      <c r="A17" t="s">
        <v>141</v>
      </c>
      <c r="B17" s="12">
        <v>240</v>
      </c>
      <c r="C17" t="s">
        <v>142</v>
      </c>
    </row>
    <row r="18" ht="46" customHeight="1" spans="1:3" x14ac:dyDescent="0.25">
      <c r="A18" t="s">
        <v>143</v>
      </c>
      <c r="B18" s="7">
        <f>B17/H7</f>
        <v>100</v>
      </c>
      <c r="C18" t="s">
        <v>144</v>
      </c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ht="38" customHeight="1" spans="1:13" x14ac:dyDescent="0.25">
      <c r="A20" s="1" t="s">
        <v>145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ht="38" customHeight="1" spans="1:13" x14ac:dyDescent="0.25">
      <c r="A22" s="1" t="s">
        <v>146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ht="38" customHeight="1" spans="1:13" x14ac:dyDescent="0.25">
      <c r="A24" s="1" t="s">
        <v>147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ht="40" customHeight="1" spans="1:13" x14ac:dyDescent="0.25">
      <c r="A26" s="1" t="s">
        <v>148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autoFilter ref="A6:M8"/>
  <mergeCells count="6">
    <mergeCell ref="A2:M2"/>
    <mergeCell ref="A3:M3"/>
    <mergeCell ref="A20:M20"/>
    <mergeCell ref="A22:M22"/>
    <mergeCell ref="A24:M24"/>
    <mergeCell ref="A26:M27"/>
  </mergeCells>
  <hyperlinks>
    <hyperlink ref="A26" r:id="rId1"/>
  </hyperlinks>
  <pageMargins left="0.25" right="0.25" top="0.4" bottom="0.4" header="0.15" footer="0.15"/>
  <pageSetup paperSize="8" orientation="landscape" horizontalDpi="4294967295" verticalDpi="4294967295" scale="100" fitToWidth="1" fitToHeight="0"/>
  <headerFooter>
    <oddFooter>Контрольная ведомость Сметрикс ·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Маршрут и комплект</vt:lpstr>
      <vt:lpstr>Проверка позиций</vt:lpstr>
      <vt:lpstr>Пример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2026-10-05T13:19:47Z</dcterms:modified>
</cp:coreProperties>
</file>