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Расчёт" state="visible" r:id="rId6"/>
  </sheets>
  <definedNames>
    <definedName name="_xlnm.Print_Area" localSheetId="0">'ВОР'!$A1:$J29</definedName>
    <definedName name="_xlnm.Print_Titles" localSheetId="0">'ВОР'!$10:$10</definedName>
    <definedName name="_xlnm.Print_Area" localSheetId="1">'Выбор'!$A1:$K43</definedName>
    <definedName name="_xlnm.Print_Titles" localSheetId="1">'Выбор'!$5:$5</definedName>
    <definedName name="_xlnm.Print_Area" localSheetId="2">'Расчёт'!$A1:$L45</definedName>
    <definedName name="_xlnm.Print_Titles" localSheetId="2">'Расчёт'!$4:$4</definedName>
  </definedNames>
  <calcPr calcId="171027" fullCalcOnLoad="1"/>
</workbook>
</file>

<file path=xl/sharedStrings.xml><?xml version="1.0" encoding="utf-8"?>
<sst xmlns="http://schemas.openxmlformats.org/spreadsheetml/2006/main" count="145" uniqueCount="114">
  <si>
    <t>Ведомость: демонтаж светильников</t>
  </si>
  <si>
    <t>Учебный пример, количества условные. Жёлтые поля заполняют по своему объекту.</t>
  </si>
  <si>
    <t>Объект</t>
  </si>
  <si>
    <t>Административные помещения</t>
  </si>
  <si>
    <t>Основание</t>
  </si>
  <si>
    <t>Помещение</t>
  </si>
  <si>
    <t>База</t>
  </si>
  <si>
    <t>ГЭСНр ФСНБ-2022</t>
  </si>
  <si>
    <t>Редакция базы</t>
  </si>
  <si>
    <t>Дата документа</t>
  </si>
  <si>
    <t>Метод</t>
  </si>
  <si>
    <t>Регион / зона</t>
  </si>
  <si>
    <t>Период цен</t>
  </si>
  <si>
    <t>Составил</t>
  </si>
  <si>
    <t>Проверил</t>
  </si>
  <si>
    <t>Дата проверки</t>
  </si>
  <si>
    <t>Единица ВОР: шт приборов. Количество ламп считается отдельно. Снятие без установки новых светильников.</t>
  </si>
  <si>
    <t>№</t>
  </si>
  <si>
    <t>Старый прибор / модель</t>
  </si>
  <si>
    <t>Тип ламп</t>
  </si>
  <si>
    <t>Ламп в приборе</t>
  </si>
  <si>
    <t>Приборов, шт</t>
  </si>
  <si>
    <t>Ламп, шт</t>
  </si>
  <si>
    <t>Высота / доступ</t>
  </si>
  <si>
    <t>Крепление</t>
  </si>
  <si>
    <t>Дальнейшее использование</t>
  </si>
  <si>
    <t>Замечание</t>
  </si>
  <si>
    <t>Люминесцентный двухламповый светильник</t>
  </si>
  <si>
    <t>Люминесцентные</t>
  </si>
  <si>
    <t>Уточнить условия объекта</t>
  </si>
  <si>
    <t>Светильник с лампой накаливания</t>
  </si>
  <si>
    <t>Накаливания</t>
  </si>
  <si>
    <t>Бра с одной лампой</t>
  </si>
  <si>
    <t>Всего</t>
  </si>
  <si>
    <t>Высоту, доступ, крепление и дальнейшее использование подтверждают технической документацией.</t>
  </si>
  <si>
    <t>Составил: ФИО ____________________  Дата __________    Проверил: ФИО ____________________  Дата __________</t>
  </si>
  <si>
    <t>Количество ламп не заменяет число светильников при демонтаже целого прибора.</t>
  </si>
  <si>
    <t>Выбор нормы и нормативные показатели</t>
  </si>
  <si>
    <t>Подбор подтверждает сметчик. ГЭСНр ФСНБ-2022; ФЕРр ФСНБ-2020, базисный уровень цен 2001 года.</t>
  </si>
  <si>
    <t>Нормативные показатели проверены 07.10.2026. Синим выделены числа норм, жёлтым поля для дополнительных строк.</t>
  </si>
  <si>
    <t>Предмет снятия</t>
  </si>
  <si>
    <t>Шифр ГЭСНр</t>
  </si>
  <si>
    <t>Шифр ФЕРр</t>
  </si>
  <si>
    <t>Измеритель, шт</t>
  </si>
  <si>
    <t>Труд рабочих, чел.-ч</t>
  </si>
  <si>
    <t>Подтверждение сметчиком / дата</t>
  </si>
  <si>
    <t>ПЗ ФЕРр, руб.</t>
  </si>
  <si>
    <t>ОТ, руб.</t>
  </si>
  <si>
    <t>ЭМ, руб.</t>
  </si>
  <si>
    <t>МАТ, руб.</t>
  </si>
  <si>
    <t>ЗПМ внутри ЭМ, руб.</t>
  </si>
  <si>
    <t>67-01-004-05</t>
  </si>
  <si>
    <t>67-4-5</t>
  </si>
  <si>
    <t>67-01-004-03</t>
  </si>
  <si>
    <t>67-4-3</t>
  </si>
  <si>
    <t>67-01-004-04</t>
  </si>
  <si>
    <t>67-4-4</t>
  </si>
  <si>
    <t>Дополнительные случаи: кандидаты проверяют по технологии; коэффициент автоматически не назначается.</t>
  </si>
  <si>
    <t>Случай</t>
  </si>
  <si>
    <t>Шифр / база</t>
  </si>
  <si>
    <t>Измеритель</t>
  </si>
  <si>
    <t>Решение</t>
  </si>
  <si>
    <t>Смена только ламп накаливания</t>
  </si>
  <si>
    <t>67-01-005-01 / ГЭСНр</t>
  </si>
  <si>
    <t>100 шт</t>
  </si>
  <si>
    <t>Считать лампы</t>
  </si>
  <si>
    <t>Смена только люминесцентных ламп</t>
  </si>
  <si>
    <t>67-01-005-02 / ГЭСНр</t>
  </si>
  <si>
    <t>Смена светильника с лампами накаливания</t>
  </si>
  <si>
    <t>67-01-008-01 / ГЭСНр</t>
  </si>
  <si>
    <t>Снятие уже входит в комплексную смену</t>
  </si>
  <si>
    <t>Смена люминесцентного светильника</t>
  </si>
  <si>
    <t>67-01-008-02 / ГЭСНр</t>
  </si>
  <si>
    <t>Панельный светодиодный, соединительные клеммы</t>
  </si>
  <si>
    <t>08-03-608-01 / ГЭСНм</t>
  </si>
  <si>
    <t>Монтажный кандидат при отсутствии прямой нормы</t>
  </si>
  <si>
    <t>Линейный светодиодный, бетонное основание</t>
  </si>
  <si>
    <t>08-03-609-02 / ГЭСНм</t>
  </si>
  <si>
    <t>Точечный светодиодный, реечный потолок</t>
  </si>
  <si>
    <t>08-03-610-03 / ГЭСНм</t>
  </si>
  <si>
    <t>Люстра до пяти ламп</t>
  </si>
  <si>
    <t>08-03-593-11 / ГЭСНм</t>
  </si>
  <si>
    <t>шт</t>
  </si>
  <si>
    <t>Не делить количество на 100</t>
  </si>
  <si>
    <t>Наружный торшерный светодиодный</t>
  </si>
  <si>
    <t>08-02-369-05 / ГЭСНм</t>
  </si>
  <si>
    <t>Только для соответствующего прибора и технологии</t>
  </si>
  <si>
    <t>Основания выбора монтажного аналога</t>
  </si>
  <si>
    <t>Приказ № 571/пр, пункт 84, таблица 3: 0,7 при хранении с консервацией; 0,6 при повторном использовании без хранения.</t>
  </si>
  <si>
    <t>0,5 при сдаче в лом с разборкой и резкой; 0,3 при сдаче в лом без разборки и резки. Проверить крепления и дополнительные работы.</t>
  </si>
  <si>
    <t>Коэффициенты относятся к труду и машинам; материальные ресурсы монтажного аналога не учитываются. Для ФЕРм: пункт 145 Методики № 648/пр.</t>
  </si>
  <si>
    <t>Источники: нормы ГЭСНр и ГЭСНм ФСНБ-2022, расценки ФЕРр ФСНБ-2020; дата проверки 07.10.2026.</t>
  </si>
  <si>
    <t>Приказ Минстроя России от 14.07.2022 № 571/пр, пункты 84, 85, 86, 88</t>
  </si>
  <si>
    <t>Приказ Минстроя России от 08.08.2022 № 648/пр, пункт 145</t>
  </si>
  <si>
    <t>Госэкспертиза РТ от 03.04.2025: таблицы монтажа светодиодных светильников</t>
  </si>
  <si>
    <t>Ресурсный расчёт и базисная проверка</t>
  </si>
  <si>
    <t>ГЭСНр: объём и труд рабочих. Расчёт ФЕРр ниже самостоятельный, к ресурсному расчёту его не прибавляют.</t>
  </si>
  <si>
    <t>Работа</t>
  </si>
  <si>
    <t>Объём нормы</t>
  </si>
  <si>
    <t>Труд на измеритель, чел.-ч</t>
  </si>
  <si>
    <t>Всего труда рабочих</t>
  </si>
  <si>
    <t>Базисный расчёт ФЕРр ФСНБ-2020: уровень цен 2001 года</t>
  </si>
  <si>
    <t>Оплата труда машинистов входит в эксплуатацию машин. К ПЗ повторно её не прибавляют. Округление после суммирования.</t>
  </si>
  <si>
    <t>ПЗ на 100 шт, руб.</t>
  </si>
  <si>
    <t>ОТ на 100 шт, руб.</t>
  </si>
  <si>
    <t>ЭМ на 100 шт, руб.</t>
  </si>
  <si>
    <t>ПЗ по строке, руб.</t>
  </si>
  <si>
    <t>ОТ по строке, руб.</t>
  </si>
  <si>
    <t>ЭМ по строке, руб.</t>
  </si>
  <si>
    <t>МАТ по строке, руб.</t>
  </si>
  <si>
    <t>Базисные суммы</t>
  </si>
  <si>
    <t>Для стоимости объекта заполните метод, регион, период, цены ресурсов или индексы и основания начислений.</t>
  </si>
  <si>
    <t>НР, СП, непредвиденные и НДС в учебном фрагменте не начислены. Текущая стоимость здесь не определена.</t>
  </si>
  <si>
    <t>Расход труда рабочих не равен календарной длительности работы бригады.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</si>
</sst>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color theme="1"/>
      <family val="2"/>
      <scheme val="minor"/>
      <sz val="11"/>
      <name val="Calibri"/>
    </font>
    <font>
      <b/>
      <color rgb="593E31"/>
      <sz val="14"/>
      <name val="Arial"/>
    </font>
    <font>
      <color rgb="593E31"/>
      <sz val="10"/>
      <name val="Arial"/>
    </font>
    <font>
      <color rgb="302A26"/>
      <sz val="10"/>
      <name val="Arial"/>
    </font>
    <font>
      <b/>
      <color rgb="FFFFFF"/>
      <sz val="10"/>
      <name val="Arial"/>
    </font>
    <font>
      <b/>
      <color rgb="593E31"/>
      <sz val="10"/>
      <name val="Arial"/>
    </font>
    <font>
      <color rgb="245B8B"/>
      <sz val="10"/>
      <name val="Arial"/>
    </font>
    <font>
      <b/>
      <color rgb="593E31"/>
      <sz val="12"/>
      <name val="Arial"/>
    </font>
    <font>
      <u/>
      <color rgb="245B8B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93E31"/>
      </patternFill>
    </fill>
    <fill>
      <patternFill patternType="solid">
        <fgColor rgb="FFF5DA"/>
      </patternFill>
    </fill>
  </fills>
  <borders count="2">
    <border>
      <left/>
      <right/>
      <top/>
      <bottom/>
      <diagonal/>
    </border>
    <border>
      <left/>
      <right/>
      <top style="thin">
        <color rgb="DDD7D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/>
    </xf>
    <xf numFmtId="1" fontId="3" fillId="3" borderId="0" xfId="0" applyNumberFormat="1" applyFont="1" applyFill="1" applyAlignment="1">
      <alignment horizontal="right" vertical="center" wrapText="1"/>
    </xf>
    <xf numFmtId="1" fontId="3" fillId="0" borderId="0" xfId="0" applyNumberFormat="1" applyFont="1" applyAlignment="1">
      <alignment horizontal="right" vertical="center" wrapText="1"/>
    </xf>
    <xf numFmtId="0" fontId="0" fillId="3" borderId="0" xfId="0" applyFill="1"/>
    <xf numFmtId="1" fontId="0" fillId="3" borderId="0" xfId="0" applyNumberFormat="1" applyFill="1"/>
    <xf numFmtId="1" fontId="5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 wrapText="1"/>
    </xf>
    <xf numFmtId="2" fontId="0" fillId="0" borderId="0" xfId="0" applyNumberFormat="1"/>
    <xf numFmtId="2" fontId="1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2" fontId="4" fillId="2" borderId="0" xfId="0" applyNumberFormat="1" applyFont="1" applyFill="1" applyAlignment="1">
      <alignment horizontal="center" vertical="center" wrapText="1"/>
    </xf>
    <xf numFmtId="1" fontId="6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 vertical="center" wrapText="1"/>
    </xf>
    <xf numFmtId="2" fontId="7" fillId="0" borderId="0" xfId="0" applyNumberFormat="1" applyFont="1" applyAlignment="1">
      <alignment vertical="center" wrapText="1"/>
    </xf>
    <xf numFmtId="2" fontId="3" fillId="0" borderId="0" xfId="0" applyNumberFormat="1" applyFont="1" applyAlignment="1">
      <alignment horizontal="left" vertical="center" wrapText="1"/>
    </xf>
    <xf numFmtId="2" fontId="8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file/pdf?eoNumber=0001202208260024" TargetMode="External"/><Relationship Id="rId2" Type="http://schemas.openxmlformats.org/officeDocument/2006/relationships/hyperlink" Target="http://publication.pravo.gov.ru/file/pdf?eoNumber=0001202212210068" TargetMode="External"/><Relationship Id="rId3" Type="http://schemas.openxmlformats.org/officeDocument/2006/relationships/hyperlink" Target="https://gosekspertiza-rt.ru/press-center/news/vopros-otvet-kak-vybrat-rastsenku-dlya-montazha-svetodiodnogo-svetilnika-v-sme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9"/>
  <sheetViews>
    <sheetView workbookViewId="0" showGridLines="0">
      <pane xSplit="2" ySplit="10" topLeftCell="C11" activePane="bottomRight" state="frozen"/>
      <selection pane="bottomRight"/>
    </sheetView>
  </sheetViews>
  <sheetFormatPr defaultRowHeight="23" outlineLevelRow="0" outlineLevelCol="0" x14ac:dyDescent="55" customHeight="1"/>
  <cols>
    <col min="2" max="2" width="39" customWidth="1"/>
    <col min="3" max="3" width="22" customWidth="1"/>
    <col min="4" max="4" width="12" style="1" customWidth="1"/>
    <col min="5" max="6" width="13" style="1" customWidth="1"/>
    <col min="7" max="7" width="24" customWidth="1"/>
    <col min="8" max="9" width="28" customWidth="1"/>
    <col min="10" max="10" width="24" customWidth="1"/>
  </cols>
  <sheetData>
    <row r="2" spans="1:10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4" t="s">
        <v>2</v>
      </c>
      <c r="B4" s="4" t="s">
        <v>3</v>
      </c>
      <c r="D4" s="5" t="s">
        <v>4</v>
      </c>
      <c r="E4" s="1"/>
      <c r="F4" s="1"/>
      <c r="G4" s="4" t="s">
        <v>5</v>
      </c>
    </row>
    <row r="5" spans="1:10" x14ac:dyDescent="0.25">
      <c r="A5" s="4" t="s">
        <v>6</v>
      </c>
      <c r="B5" s="4" t="s">
        <v>7</v>
      </c>
      <c r="D5" s="5" t="s">
        <v>8</v>
      </c>
      <c r="E5" s="1"/>
      <c r="F5" s="1"/>
      <c r="G5" s="4" t="s">
        <v>9</v>
      </c>
    </row>
    <row r="6" spans="1:10" x14ac:dyDescent="0.25">
      <c r="A6" s="4" t="s">
        <v>10</v>
      </c>
      <c r="D6" s="5" t="s">
        <v>11</v>
      </c>
      <c r="E6" s="1"/>
      <c r="F6" s="1"/>
      <c r="G6" s="4" t="s">
        <v>12</v>
      </c>
    </row>
    <row r="7" spans="1:10" x14ac:dyDescent="0.25">
      <c r="A7" s="4" t="s">
        <v>13</v>
      </c>
      <c r="D7" s="5" t="s">
        <v>14</v>
      </c>
      <c r="E7" s="1"/>
      <c r="F7" s="1"/>
      <c r="G7" s="4" t="s">
        <v>15</v>
      </c>
    </row>
    <row r="9" spans="1:10" x14ac:dyDescent="0.2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</row>
    <row r="10" ht="44" customHeight="1" spans="1:10" x14ac:dyDescent="0.25">
      <c r="A10" s="6" t="s">
        <v>17</v>
      </c>
      <c r="B10" s="6" t="s">
        <v>18</v>
      </c>
      <c r="C10" s="6" t="s">
        <v>19</v>
      </c>
      <c r="D10" s="7" t="s">
        <v>20</v>
      </c>
      <c r="E10" s="7" t="s">
        <v>21</v>
      </c>
      <c r="F10" s="7" t="s">
        <v>22</v>
      </c>
      <c r="G10" s="6" t="s">
        <v>23</v>
      </c>
      <c r="H10" s="6" t="s">
        <v>24</v>
      </c>
      <c r="I10" s="6" t="s">
        <v>25</v>
      </c>
      <c r="J10" s="6" t="s">
        <v>26</v>
      </c>
    </row>
    <row r="11" ht="44" customHeight="1" spans="1:10" x14ac:dyDescent="0.25">
      <c r="A11" s="8">
        <v>1</v>
      </c>
      <c r="B11" s="9" t="s">
        <v>27</v>
      </c>
      <c r="C11" s="9" t="s">
        <v>28</v>
      </c>
      <c r="D11" s="10">
        <v>2</v>
      </c>
      <c r="E11" s="10">
        <v>60</v>
      </c>
      <c r="F11" s="11">
        <f>IF(OR(D11="",E11=""),"",D11*E11)</f>
        <v>120</v>
      </c>
      <c r="G11" s="12"/>
      <c r="H11" s="12"/>
      <c r="I11" s="12"/>
      <c r="J11" s="9" t="s">
        <v>29</v>
      </c>
    </row>
    <row r="12" ht="44" customHeight="1" spans="1:10" x14ac:dyDescent="0.25">
      <c r="A12" s="8">
        <v>2</v>
      </c>
      <c r="B12" s="9" t="s">
        <v>30</v>
      </c>
      <c r="C12" s="9" t="s">
        <v>31</v>
      </c>
      <c r="D12" s="10">
        <v>1</v>
      </c>
      <c r="E12" s="10">
        <v>12</v>
      </c>
      <c r="F12" s="11">
        <f>IF(OR(D12="",E12=""),"",D12*E12)</f>
        <v>12</v>
      </c>
      <c r="G12" s="12"/>
      <c r="H12" s="12"/>
      <c r="I12" s="12"/>
      <c r="J12" s="9" t="s">
        <v>29</v>
      </c>
    </row>
    <row r="13" ht="44" customHeight="1" spans="1:10" x14ac:dyDescent="0.25">
      <c r="A13" s="8">
        <v>3</v>
      </c>
      <c r="B13" s="9" t="s">
        <v>32</v>
      </c>
      <c r="C13" s="9" t="s">
        <v>31</v>
      </c>
      <c r="D13" s="10">
        <v>1</v>
      </c>
      <c r="E13" s="10">
        <v>8</v>
      </c>
      <c r="F13" s="11">
        <f>IF(OR(D13="",E13=""),"",D13*E13)</f>
        <v>8</v>
      </c>
      <c r="G13" s="12"/>
      <c r="H13" s="12"/>
      <c r="I13" s="12"/>
      <c r="J13" s="9" t="s">
        <v>29</v>
      </c>
    </row>
    <row r="14" ht="44" customHeight="1" spans="1:10" x14ac:dyDescent="0.25">
      <c r="A14" s="8">
        <v>4</v>
      </c>
      <c r="B14" s="12"/>
      <c r="C14" s="12"/>
      <c r="D14" s="13"/>
      <c r="E14" s="13"/>
      <c r="F14" s="5" t="str">
        <f>IF(OR(D14="",E14=""),"",D14*E14)</f>
        <v/>
      </c>
      <c r="G14" s="12"/>
      <c r="H14" s="12"/>
      <c r="I14" s="12"/>
      <c r="J14" s="12"/>
    </row>
    <row r="15" ht="44" customHeight="1" spans="1:10" x14ac:dyDescent="0.25">
      <c r="A15" s="8">
        <v>5</v>
      </c>
      <c r="B15" s="12"/>
      <c r="C15" s="12"/>
      <c r="D15" s="13"/>
      <c r="E15" s="13"/>
      <c r="F15" s="5" t="str">
        <f>IF(OR(D15="",E15=""),"",D15*E15)</f>
        <v/>
      </c>
      <c r="G15" s="12"/>
      <c r="H15" s="12"/>
      <c r="I15" s="12"/>
      <c r="J15" s="12"/>
    </row>
    <row r="16" ht="44" customHeight="1" spans="1:10" x14ac:dyDescent="0.25">
      <c r="A16" s="8">
        <v>6</v>
      </c>
      <c r="B16" s="12"/>
      <c r="C16" s="12"/>
      <c r="D16" s="13"/>
      <c r="E16" s="13"/>
      <c r="F16" s="5" t="str">
        <f>IF(OR(D16="",E16=""),"",D16*E16)</f>
        <v/>
      </c>
      <c r="G16" s="12"/>
      <c r="H16" s="12"/>
      <c r="I16" s="12"/>
      <c r="J16" s="12"/>
    </row>
    <row r="17" ht="44" customHeight="1" spans="1:10" x14ac:dyDescent="0.25">
      <c r="A17" s="8">
        <v>7</v>
      </c>
      <c r="B17" s="12"/>
      <c r="C17" s="12"/>
      <c r="D17" s="13"/>
      <c r="E17" s="13"/>
      <c r="F17" s="5" t="str">
        <f>IF(OR(D17="",E17=""),"",D17*E17)</f>
        <v/>
      </c>
      <c r="G17" s="12"/>
      <c r="H17" s="12"/>
      <c r="I17" s="12"/>
      <c r="J17" s="12"/>
    </row>
    <row r="18" ht="44" customHeight="1" spans="1:10" x14ac:dyDescent="0.25">
      <c r="A18" s="8">
        <v>8</v>
      </c>
      <c r="B18" s="12"/>
      <c r="C18" s="12"/>
      <c r="D18" s="13"/>
      <c r="E18" s="13"/>
      <c r="F18" s="5" t="str">
        <f>IF(OR(D18="",E18=""),"",D18*E18)</f>
        <v/>
      </c>
      <c r="G18" s="12"/>
      <c r="H18" s="12"/>
      <c r="I18" s="12"/>
      <c r="J18" s="12"/>
    </row>
    <row r="19" ht="44" customHeight="1" spans="1:10" x14ac:dyDescent="0.25">
      <c r="A19" s="8">
        <v>9</v>
      </c>
      <c r="B19" s="12"/>
      <c r="C19" s="12"/>
      <c r="D19" s="13"/>
      <c r="E19" s="13"/>
      <c r="F19" s="5" t="str">
        <f>IF(OR(D19="",E19=""),"",D19*E19)</f>
        <v/>
      </c>
      <c r="G19" s="12"/>
      <c r="H19" s="12"/>
      <c r="I19" s="12"/>
      <c r="J19" s="12"/>
    </row>
    <row r="20" ht="44" customHeight="1" spans="1:10" x14ac:dyDescent="0.25">
      <c r="A20" s="8">
        <v>10</v>
      </c>
      <c r="B20" s="12"/>
      <c r="C20" s="12"/>
      <c r="D20" s="13"/>
      <c r="E20" s="13"/>
      <c r="F20" s="5" t="str">
        <f>IF(OR(D20="",E20=""),"",D20*E20)</f>
        <v/>
      </c>
      <c r="G20" s="12"/>
      <c r="H20" s="12"/>
      <c r="I20" s="12"/>
      <c r="J20" s="12"/>
    </row>
    <row r="21" ht="44" customHeight="1" spans="1:10" x14ac:dyDescent="0.25">
      <c r="A21" s="8">
        <v>11</v>
      </c>
      <c r="B21" s="12"/>
      <c r="C21" s="12"/>
      <c r="D21" s="13"/>
      <c r="E21" s="13"/>
      <c r="F21" s="5" t="str">
        <f>IF(OR(D21="",E21=""),"",D21*E21)</f>
        <v/>
      </c>
      <c r="G21" s="12"/>
      <c r="H21" s="12"/>
      <c r="I21" s="12"/>
      <c r="J21" s="12"/>
    </row>
    <row r="22" ht="44" customHeight="1" spans="1:10" x14ac:dyDescent="0.25">
      <c r="A22" s="8">
        <v>12</v>
      </c>
      <c r="B22" s="12"/>
      <c r="C22" s="12"/>
      <c r="D22" s="13"/>
      <c r="E22" s="13"/>
      <c r="F22" s="5" t="str">
        <f>IF(OR(D22="",E22=""),"",D22*E22)</f>
        <v/>
      </c>
      <c r="G22" s="12"/>
      <c r="H22" s="12"/>
      <c r="I22" s="12"/>
      <c r="J22" s="12"/>
    </row>
    <row r="23" spans="1:6" x14ac:dyDescent="0.25">
      <c r="A23" s="14" t="s">
        <v>33</v>
      </c>
      <c r="B23" s="14"/>
      <c r="C23" s="14"/>
      <c r="D23" s="14"/>
      <c r="E23" s="15">
        <f>IF(COUNT(E11:E22)=0,"",SUM(E11:E22))</f>
        <v>80</v>
      </c>
      <c r="F23" s="15">
        <f>IF(COUNT(F11:F22)=0,"",SUM(F11:F22))</f>
        <v>140</v>
      </c>
    </row>
    <row r="25" spans="1:10" x14ac:dyDescent="0.25">
      <c r="A25" s="3" t="s">
        <v>34</v>
      </c>
      <c r="B25" s="3"/>
      <c r="C25" s="3"/>
      <c r="D25" s="3"/>
      <c r="E25" s="3"/>
      <c r="F25" s="3"/>
      <c r="G25" s="3"/>
      <c r="H25" s="3"/>
      <c r="I25" s="3"/>
      <c r="J25" s="3"/>
    </row>
    <row r="27" spans="1:10" x14ac:dyDescent="0.25">
      <c r="A27" s="3" t="s">
        <v>35</v>
      </c>
      <c r="B27" s="3"/>
      <c r="C27" s="3"/>
      <c r="D27" s="3"/>
      <c r="E27" s="3"/>
      <c r="F27" s="3"/>
      <c r="G27" s="3"/>
      <c r="H27" s="3"/>
      <c r="I27" s="3"/>
      <c r="J27" s="3"/>
    </row>
    <row r="29" spans="1:10" x14ac:dyDescent="0.25">
      <c r="A29" s="3" t="s">
        <v>36</v>
      </c>
      <c r="B29" s="3"/>
      <c r="C29" s="3"/>
      <c r="D29" s="3"/>
      <c r="E29" s="3"/>
      <c r="F29" s="3"/>
      <c r="G29" s="3"/>
      <c r="H29" s="3"/>
      <c r="I29" s="3"/>
      <c r="J29" s="3"/>
    </row>
  </sheetData>
  <mergeCells count="7">
    <mergeCell ref="A2:J2"/>
    <mergeCell ref="A3:J3"/>
    <mergeCell ref="A9:J9"/>
    <mergeCell ref="A23:D23"/>
    <mergeCell ref="A25:J25"/>
    <mergeCell ref="A27:J27"/>
    <mergeCell ref="A29:J29"/>
  </mergeCells>
  <dataValidations count="1">
    <dataValidation type="whole" operator="greaterThanOrEqual" allowBlank="1" showErrorMessage="1" errorTitle="Проверьте количество" error="Введите целое неотрицательное число." sqref="D11:E22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0"/>
  <sheetViews>
    <sheetView workbookViewId="0" showGridLines="0">
      <pane xSplit="1" ySplit="5" topLeftCell="B6" activePane="bottomRight" state="frozen"/>
      <selection pane="bottomRight"/>
    </sheetView>
  </sheetViews>
  <sheetFormatPr defaultRowHeight="23" outlineLevelRow="0" outlineLevelCol="0" x14ac:dyDescent="55" customHeight="1"/>
  <cols>
    <col min="1" max="1" width="44" customWidth="1"/>
    <col min="2" max="2" width="21" customWidth="1"/>
    <col min="3" max="3" width="17" customWidth="1"/>
    <col min="4" max="4" width="14" style="1" customWidth="1"/>
    <col min="5" max="5" width="20" style="16" customWidth="1"/>
    <col min="6" max="6" width="30" customWidth="1"/>
    <col min="7" max="10" width="18" style="16" customWidth="1"/>
    <col min="11" max="11" width="20" style="16" customWidth="1"/>
  </cols>
  <sheetData>
    <row r="2" spans="1:11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25">
      <c r="A3" s="18" t="s">
        <v>38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5">
      <c r="A4" s="18" t="s">
        <v>39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ht="44" customHeight="1" spans="1:11" x14ac:dyDescent="0.25">
      <c r="A5" s="6" t="s">
        <v>40</v>
      </c>
      <c r="B5" s="6" t="s">
        <v>41</v>
      </c>
      <c r="C5" s="6" t="s">
        <v>42</v>
      </c>
      <c r="D5" s="7" t="s">
        <v>43</v>
      </c>
      <c r="E5" s="19" t="s">
        <v>44</v>
      </c>
      <c r="F5" s="6" t="s">
        <v>45</v>
      </c>
      <c r="G5" s="19" t="s">
        <v>46</v>
      </c>
      <c r="H5" s="19" t="s">
        <v>47</v>
      </c>
      <c r="I5" s="19" t="s">
        <v>48</v>
      </c>
      <c r="J5" s="19" t="s">
        <v>49</v>
      </c>
      <c r="K5" s="19" t="s">
        <v>50</v>
      </c>
    </row>
    <row r="6" ht="44" customHeight="1" spans="1:11" x14ac:dyDescent="0.25">
      <c r="A6" s="4" t="s">
        <v>27</v>
      </c>
      <c r="B6" s="4" t="s">
        <v>51</v>
      </c>
      <c r="C6" s="4" t="s">
        <v>52</v>
      </c>
      <c r="D6" s="20">
        <v>100</v>
      </c>
      <c r="E6" s="21">
        <v>17.89</v>
      </c>
      <c r="F6" s="12"/>
      <c r="G6" s="21">
        <v>145.98</v>
      </c>
      <c r="H6" s="21">
        <v>143.48</v>
      </c>
      <c r="I6" s="21">
        <v>2.5</v>
      </c>
      <c r="J6" s="21">
        <v>0</v>
      </c>
      <c r="K6" s="21">
        <v>1.08</v>
      </c>
    </row>
    <row r="7" ht="44" customHeight="1" spans="1:11" x14ac:dyDescent="0.25">
      <c r="A7" s="4" t="s">
        <v>30</v>
      </c>
      <c r="B7" s="4" t="s">
        <v>53</v>
      </c>
      <c r="C7" s="4" t="s">
        <v>54</v>
      </c>
      <c r="D7" s="20">
        <v>100</v>
      </c>
      <c r="E7" s="21">
        <v>6.32</v>
      </c>
      <c r="F7" s="12"/>
      <c r="G7" s="21">
        <v>50.24</v>
      </c>
      <c r="H7" s="21">
        <v>49.3</v>
      </c>
      <c r="I7" s="21">
        <v>0.94</v>
      </c>
      <c r="J7" s="21">
        <v>0</v>
      </c>
      <c r="K7" s="21">
        <v>0.41</v>
      </c>
    </row>
    <row r="8" ht="44" customHeight="1" spans="1:11" x14ac:dyDescent="0.25">
      <c r="A8" s="4" t="s">
        <v>32</v>
      </c>
      <c r="B8" s="4" t="s">
        <v>55</v>
      </c>
      <c r="C8" s="4" t="s">
        <v>56</v>
      </c>
      <c r="D8" s="20">
        <v>100</v>
      </c>
      <c r="E8" s="21">
        <v>10.81</v>
      </c>
      <c r="F8" s="12"/>
      <c r="G8" s="21">
        <v>85.26</v>
      </c>
      <c r="H8" s="21">
        <v>84.32</v>
      </c>
      <c r="I8" s="21">
        <v>0.94</v>
      </c>
      <c r="J8" s="21">
        <v>0</v>
      </c>
      <c r="K8" s="21">
        <v>0.41</v>
      </c>
    </row>
    <row r="9" ht="44" customHeight="1" spans="1:1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44" customHeight="1" spans="1:1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44" customHeight="1" spans="1:1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44" customHeight="1" spans="1:1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44" customHeight="1" spans="1:1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44" customHeight="1" spans="1:1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44" customHeight="1" spans="1:1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44" customHeight="1" spans="1:1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ht="44" customHeight="1" spans="1:1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9" spans="1:11" x14ac:dyDescent="0.25">
      <c r="A19" s="22" t="s">
        <v>57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ht="44" customHeight="1" spans="1:11" x14ac:dyDescent="0.25">
      <c r="A20" s="6" t="s">
        <v>58</v>
      </c>
      <c r="B20" s="6" t="s">
        <v>59</v>
      </c>
      <c r="C20" s="6" t="s">
        <v>60</v>
      </c>
      <c r="D20" s="19" t="s">
        <v>61</v>
      </c>
      <c r="E20" s="19"/>
      <c r="F20" s="19"/>
      <c r="G20" s="19"/>
      <c r="H20" s="19"/>
      <c r="I20" s="19"/>
      <c r="J20" s="19"/>
      <c r="K20" s="19"/>
    </row>
    <row r="21" ht="42" customHeight="1" spans="1:11" x14ac:dyDescent="0.25">
      <c r="A21" s="4" t="s">
        <v>62</v>
      </c>
      <c r="B21" s="4" t="s">
        <v>63</v>
      </c>
      <c r="C21" s="4" t="s">
        <v>64</v>
      </c>
      <c r="D21" s="23" t="s">
        <v>65</v>
      </c>
      <c r="E21" s="23"/>
      <c r="F21" s="23"/>
      <c r="G21" s="23"/>
      <c r="H21" s="23"/>
      <c r="I21" s="23"/>
      <c r="J21" s="23"/>
      <c r="K21" s="23"/>
    </row>
    <row r="22" ht="42" customHeight="1" spans="1:11" x14ac:dyDescent="0.25">
      <c r="A22" s="4" t="s">
        <v>66</v>
      </c>
      <c r="B22" s="4" t="s">
        <v>67</v>
      </c>
      <c r="C22" s="4" t="s">
        <v>64</v>
      </c>
      <c r="D22" s="23" t="s">
        <v>65</v>
      </c>
      <c r="E22" s="23"/>
      <c r="F22" s="23"/>
      <c r="G22" s="23"/>
      <c r="H22" s="23"/>
      <c r="I22" s="23"/>
      <c r="J22" s="23"/>
      <c r="K22" s="23"/>
    </row>
    <row r="23" ht="42" customHeight="1" spans="1:11" x14ac:dyDescent="0.25">
      <c r="A23" s="4" t="s">
        <v>68</v>
      </c>
      <c r="B23" s="4" t="s">
        <v>69</v>
      </c>
      <c r="C23" s="4" t="s">
        <v>64</v>
      </c>
      <c r="D23" s="23" t="s">
        <v>70</v>
      </c>
      <c r="E23" s="23"/>
      <c r="F23" s="23"/>
      <c r="G23" s="23"/>
      <c r="H23" s="23"/>
      <c r="I23" s="23"/>
      <c r="J23" s="23"/>
      <c r="K23" s="23"/>
    </row>
    <row r="24" ht="42" customHeight="1" spans="1:11" x14ac:dyDescent="0.25">
      <c r="A24" s="4" t="s">
        <v>71</v>
      </c>
      <c r="B24" s="4" t="s">
        <v>72</v>
      </c>
      <c r="C24" s="4" t="s">
        <v>64</v>
      </c>
      <c r="D24" s="23" t="s">
        <v>70</v>
      </c>
      <c r="E24" s="23"/>
      <c r="F24" s="23"/>
      <c r="G24" s="23"/>
      <c r="H24" s="23"/>
      <c r="I24" s="23"/>
      <c r="J24" s="23"/>
      <c r="K24" s="23"/>
    </row>
    <row r="25" ht="42" customHeight="1" spans="1:11" x14ac:dyDescent="0.25">
      <c r="A25" s="4" t="s">
        <v>73</v>
      </c>
      <c r="B25" s="4" t="s">
        <v>74</v>
      </c>
      <c r="C25" s="4" t="s">
        <v>64</v>
      </c>
      <c r="D25" s="23" t="s">
        <v>75</v>
      </c>
      <c r="E25" s="23"/>
      <c r="F25" s="23"/>
      <c r="G25" s="23"/>
      <c r="H25" s="23"/>
      <c r="I25" s="23"/>
      <c r="J25" s="23"/>
      <c r="K25" s="23"/>
    </row>
    <row r="26" ht="42" customHeight="1" spans="1:11" x14ac:dyDescent="0.25">
      <c r="A26" s="4" t="s">
        <v>76</v>
      </c>
      <c r="B26" s="4" t="s">
        <v>77</v>
      </c>
      <c r="C26" s="4" t="s">
        <v>64</v>
      </c>
      <c r="D26" s="23" t="s">
        <v>75</v>
      </c>
      <c r="E26" s="23"/>
      <c r="F26" s="23"/>
      <c r="G26" s="23"/>
      <c r="H26" s="23"/>
      <c r="I26" s="23"/>
      <c r="J26" s="23"/>
      <c r="K26" s="23"/>
    </row>
    <row r="27" ht="42" customHeight="1" spans="1:11" x14ac:dyDescent="0.25">
      <c r="A27" s="4" t="s">
        <v>78</v>
      </c>
      <c r="B27" s="4" t="s">
        <v>79</v>
      </c>
      <c r="C27" s="4" t="s">
        <v>64</v>
      </c>
      <c r="D27" s="23" t="s">
        <v>75</v>
      </c>
      <c r="E27" s="23"/>
      <c r="F27" s="23"/>
      <c r="G27" s="23"/>
      <c r="H27" s="23"/>
      <c r="I27" s="23"/>
      <c r="J27" s="23"/>
      <c r="K27" s="23"/>
    </row>
    <row r="28" ht="42" customHeight="1" spans="1:11" x14ac:dyDescent="0.25">
      <c r="A28" s="4" t="s">
        <v>80</v>
      </c>
      <c r="B28" s="4" t="s">
        <v>81</v>
      </c>
      <c r="C28" s="4" t="s">
        <v>82</v>
      </c>
      <c r="D28" s="23" t="s">
        <v>83</v>
      </c>
      <c r="E28" s="23"/>
      <c r="F28" s="23"/>
      <c r="G28" s="23"/>
      <c r="H28" s="23"/>
      <c r="I28" s="23"/>
      <c r="J28" s="23"/>
      <c r="K28" s="23"/>
    </row>
    <row r="29" ht="42" customHeight="1" spans="1:11" x14ac:dyDescent="0.25">
      <c r="A29" s="4" t="s">
        <v>84</v>
      </c>
      <c r="B29" s="4" t="s">
        <v>85</v>
      </c>
      <c r="C29" s="4" t="s">
        <v>82</v>
      </c>
      <c r="D29" s="23" t="s">
        <v>86</v>
      </c>
      <c r="E29" s="23"/>
      <c r="F29" s="23"/>
      <c r="G29" s="23"/>
      <c r="H29" s="23"/>
      <c r="I29" s="23"/>
      <c r="J29" s="23"/>
      <c r="K29" s="23"/>
    </row>
    <row r="31" spans="1:11" x14ac:dyDescent="0.25">
      <c r="A31" s="22" t="s">
        <v>87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1" x14ac:dyDescent="0.25">
      <c r="A32" s="18" t="s">
        <v>88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</row>
    <row r="33" spans="1:11" x14ac:dyDescent="0.25">
      <c r="A33" s="18" t="s">
        <v>89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</row>
    <row r="34" spans="1:11" x14ac:dyDescent="0.25">
      <c r="A34" s="18" t="s">
        <v>90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6" spans="1:11" x14ac:dyDescent="0.25">
      <c r="A36" s="18" t="s">
        <v>91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</row>
    <row r="38" spans="1:11" x14ac:dyDescent="0.25">
      <c r="A38" s="24" t="s">
        <v>92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x14ac:dyDescent="0.25">
      <c r="A39" s="24" t="s">
        <v>93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x14ac:dyDescent="0.25">
      <c r="A40" s="24" t="s">
        <v>94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</sheetData>
  <mergeCells count="22">
    <mergeCell ref="A2:K2"/>
    <mergeCell ref="A3:K3"/>
    <mergeCell ref="A4:K4"/>
    <mergeCell ref="A19:K19"/>
    <mergeCell ref="D20:K20"/>
    <mergeCell ref="D21:K21"/>
    <mergeCell ref="D22:K22"/>
    <mergeCell ref="D23:K23"/>
    <mergeCell ref="D24:K24"/>
    <mergeCell ref="D25:K25"/>
    <mergeCell ref="D26:K26"/>
    <mergeCell ref="D27:K27"/>
    <mergeCell ref="D28:K28"/>
    <mergeCell ref="D29:K29"/>
    <mergeCell ref="A31:K31"/>
    <mergeCell ref="A32:K32"/>
    <mergeCell ref="A33:K33"/>
    <mergeCell ref="A34:K34"/>
    <mergeCell ref="A36:K36"/>
    <mergeCell ref="A38:K38"/>
    <mergeCell ref="A39:K39"/>
    <mergeCell ref="A40:K40"/>
  </mergeCells>
  <hyperlinks>
    <hyperlink ref="A38" r:id="rId1"/>
    <hyperlink ref="A39" r:id="rId2"/>
    <hyperlink ref="A40" r:id="rId3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ns1="http://schemas.openxmlformats.org/markup-compatibility/2006" xmlns:ns2="http://schemas.microsoft.com/office/spreadsheetml/2009/9/ac" ns1:Ignorable="x14ac">
  <sheetPr>
    <pageSetUpPr fitToPage="1"/>
  </sheetPr>
  <dimension ref="A2:L44"/>
  <sheetViews>
    <sheetView workbookViewId="0" showGridLines="0"/>
  </sheetViews>
  <sheetFormatPr defaultRowHeight="23" outlineLevelRow="0" outlineLevelCol="0" ns2:dyDescent="55" customHeight="1"/>
  <cols>
    <col min="1" max="1" width="6" customWidth="1"/>
    <col min="2" max="2" width="42" customWidth="1"/>
    <col min="3" max="3" width="20" customWidth="1"/>
    <col min="4" max="5" width="15" customWidth="1"/>
    <col min="6" max="7" width="19" customWidth="1"/>
    <col min="8" max="12" width="20" customWidth="1"/>
  </cols>
  <sheetData>
    <row r="2" spans="1:12" ns2:dyDescent="0.25">
      <c r="A2" s="25" t="s">
        <v>95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ns2:dyDescent="0.25">
      <c r="A3" s="26" t="s">
        <v>96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ht="44" customHeight="1" spans="1:8" ns2:dyDescent="0.25">
      <c r="A4" s="6" t="s">
        <v>17</v>
      </c>
      <c r="B4" s="6" t="s">
        <v>97</v>
      </c>
      <c r="C4" s="6" t="s">
        <v>41</v>
      </c>
      <c r="D4" s="6" t="s">
        <v>21</v>
      </c>
      <c r="E4" s="6" t="s">
        <v>43</v>
      </c>
      <c r="F4" s="6" t="s">
        <v>98</v>
      </c>
      <c r="G4" s="6" t="s">
        <v>99</v>
      </c>
      <c r="H4" s="6" t="s">
        <v>44</v>
      </c>
    </row>
    <row r="5" ht="44" customHeight="1" spans="1:8" ns2:dyDescent="0.25">
      <c r="A5" s="8">
        <v>1</v>
      </c>
      <c r="B5" s="27" t="str">
        <f>IF('ВОР'!B11="","",'ВОР'!B11)</f>
        <v>Люминесцентный двухламповый светильник</v>
      </c>
      <c r="C5" s="27" t="str">
        <f>IF('Выбор'!B6="","",'Выбор'!B6)</f>
        <v>67-01-004-05</v>
      </c>
      <c r="D5" s="11">
        <f>IF('ВОР'!E11="","",'ВОР'!E11)</f>
        <v>60</v>
      </c>
      <c r="E5" s="11">
        <f>IF('Выбор'!D6="","",'Выбор'!D6)</f>
        <v>100</v>
      </c>
      <c r="F5" s="28">
        <f>IF(OR(D5="",E5="",E5=0),"",D5/E5)</f>
        <v>0.6</v>
      </c>
      <c r="G5" s="28">
        <f>IF('Выбор'!E6="","",'Выбор'!E6)</f>
        <v>17.89</v>
      </c>
      <c r="H5" s="28">
        <f>IF(OR(F5="",G5=""),"",F5*G5)</f>
        <v>10.734</v>
      </c>
    </row>
    <row r="6" ht="44" customHeight="1" spans="1:8" ns2:dyDescent="0.25">
      <c r="A6" s="8">
        <v>2</v>
      </c>
      <c r="B6" s="27" t="str">
        <f>IF('ВОР'!B12="","",'ВОР'!B12)</f>
        <v>Светильник с лампой накаливания</v>
      </c>
      <c r="C6" s="27" t="str">
        <f>IF('Выбор'!B7="","",'Выбор'!B7)</f>
        <v>67-01-004-03</v>
      </c>
      <c r="D6" s="11">
        <f>IF('ВОР'!E12="","",'ВОР'!E12)</f>
        <v>12</v>
      </c>
      <c r="E6" s="11">
        <f>IF('Выбор'!D7="","",'Выбор'!D7)</f>
        <v>100</v>
      </c>
      <c r="F6" s="28">
        <f>IF(OR(D6="",E6="",E6=0),"",D6/E6)</f>
        <v>0.12</v>
      </c>
      <c r="G6" s="28">
        <f>IF('Выбор'!E7="","",'Выбор'!E7)</f>
        <v>6.32</v>
      </c>
      <c r="H6" s="28">
        <f>IF(OR(F6="",G6=""),"",F6*G6)</f>
        <v>0.7584</v>
      </c>
    </row>
    <row r="7" ht="44" customHeight="1" spans="1:8" ns2:dyDescent="0.25">
      <c r="A7" s="8">
        <v>3</v>
      </c>
      <c r="B7" s="27" t="str">
        <f>IF('ВОР'!B13="","",'ВОР'!B13)</f>
        <v>Бра с одной лампой</v>
      </c>
      <c r="C7" s="27" t="str">
        <f>IF('Выбор'!B8="","",'Выбор'!B8)</f>
        <v>67-01-004-04</v>
      </c>
      <c r="D7" s="11">
        <f>IF('ВОР'!E13="","",'ВОР'!E13)</f>
        <v>8</v>
      </c>
      <c r="E7" s="11">
        <f>IF('Выбор'!D8="","",'Выбор'!D8)</f>
        <v>100</v>
      </c>
      <c r="F7" s="28">
        <f>IF(OR(D7="",E7="",E7=0),"",D7/E7)</f>
        <v>0.08</v>
      </c>
      <c r="G7" s="28">
        <f>IF('Выбор'!E8="","",'Выбор'!E8)</f>
        <v>10.81</v>
      </c>
      <c r="H7" s="28">
        <f>IF(OR(F7="",G7=""),"",F7*G7)</f>
        <v>0.8648</v>
      </c>
    </row>
    <row r="8" ht="44" customHeight="1" spans="1:8" ns2:dyDescent="0.25">
      <c r="A8" s="8">
        <v>4</v>
      </c>
      <c r="B8" s="27" t="str">
        <f>IF('ВОР'!B14="","",'ВОР'!B14)</f>
        <v/>
      </c>
      <c r="C8" s="27" t="str">
        <f>IF('Выбор'!B9="","",'Выбор'!B9)</f>
        <v/>
      </c>
      <c r="D8" s="5" t="str">
        <f>IF('ВОР'!E14="","",'ВОР'!E14)</f>
        <v/>
      </c>
      <c r="E8" s="5" t="str">
        <f>IF('Выбор'!D9="","",'Выбор'!D9)</f>
        <v/>
      </c>
      <c r="F8" s="27" t="str">
        <f>IF(OR(D8="",E8="",E8=0),"",D8/E8)</f>
        <v/>
      </c>
      <c r="G8" s="27" t="str">
        <f>IF('Выбор'!E9="","",'Выбор'!E9)</f>
        <v/>
      </c>
      <c r="H8" s="27" t="str">
        <f>IF(OR(F8="",G8=""),"",F8*G8)</f>
        <v/>
      </c>
    </row>
    <row r="9" ht="44" customHeight="1" spans="1:8" ns2:dyDescent="0.25">
      <c r="A9" s="8">
        <v>5</v>
      </c>
      <c r="B9" s="27" t="str">
        <f>IF('ВОР'!B15="","",'ВОР'!B15)</f>
        <v/>
      </c>
      <c r="C9" s="27" t="str">
        <f>IF('Выбор'!B10="","",'Выбор'!B10)</f>
        <v/>
      </c>
      <c r="D9" s="5" t="str">
        <f>IF('ВОР'!E15="","",'ВОР'!E15)</f>
        <v/>
      </c>
      <c r="E9" s="5" t="str">
        <f>IF('Выбор'!D10="","",'Выбор'!D10)</f>
        <v/>
      </c>
      <c r="F9" s="27" t="str">
        <f>IF(OR(D9="",E9="",E9=0),"",D9/E9)</f>
        <v/>
      </c>
      <c r="G9" s="27" t="str">
        <f>IF('Выбор'!E10="","",'Выбор'!E10)</f>
        <v/>
      </c>
      <c r="H9" s="27" t="str">
        <f>IF(OR(F9="",G9=""),"",F9*G9)</f>
        <v/>
      </c>
    </row>
    <row r="10" ht="44" customHeight="1" spans="1:8" ns2:dyDescent="0.25">
      <c r="A10" s="8">
        <v>6</v>
      </c>
      <c r="B10" s="27" t="str">
        <f>IF('ВОР'!B16="","",'ВОР'!B16)</f>
        <v/>
      </c>
      <c r="C10" s="27" t="str">
        <f>IF('Выбор'!B11="","",'Выбор'!B11)</f>
        <v/>
      </c>
      <c r="D10" s="5" t="str">
        <f>IF('ВОР'!E16="","",'ВОР'!E16)</f>
        <v/>
      </c>
      <c r="E10" s="5" t="str">
        <f>IF('Выбор'!D11="","",'Выбор'!D11)</f>
        <v/>
      </c>
      <c r="F10" s="27" t="str">
        <f>IF(OR(D10="",E10="",E10=0),"",D10/E10)</f>
        <v/>
      </c>
      <c r="G10" s="27" t="str">
        <f>IF('Выбор'!E11="","",'Выбор'!E11)</f>
        <v/>
      </c>
      <c r="H10" s="27" t="str">
        <f>IF(OR(F10="",G10=""),"",F10*G10)</f>
        <v/>
      </c>
    </row>
    <row r="11" ht="44" customHeight="1" spans="1:8" ns2:dyDescent="0.25">
      <c r="A11" s="8">
        <v>7</v>
      </c>
      <c r="B11" s="27" t="str">
        <f>IF('ВОР'!B17="","",'ВОР'!B17)</f>
        <v/>
      </c>
      <c r="C11" s="27" t="str">
        <f>IF('Выбор'!B12="","",'Выбор'!B12)</f>
        <v/>
      </c>
      <c r="D11" s="5" t="str">
        <f>IF('ВОР'!E17="","",'ВОР'!E17)</f>
        <v/>
      </c>
      <c r="E11" s="5" t="str">
        <f>IF('Выбор'!D12="","",'Выбор'!D12)</f>
        <v/>
      </c>
      <c r="F11" s="27" t="str">
        <f>IF(OR(D11="",E11="",E11=0),"",D11/E11)</f>
        <v/>
      </c>
      <c r="G11" s="27" t="str">
        <f>IF('Выбор'!E12="","",'Выбор'!E12)</f>
        <v/>
      </c>
      <c r="H11" s="27" t="str">
        <f>IF(OR(F11="",G11=""),"",F11*G11)</f>
        <v/>
      </c>
    </row>
    <row r="12" ht="44" customHeight="1" spans="1:8" ns2:dyDescent="0.25">
      <c r="A12" s="8">
        <v>8</v>
      </c>
      <c r="B12" s="27" t="str">
        <f>IF('ВОР'!B18="","",'ВОР'!B18)</f>
        <v/>
      </c>
      <c r="C12" s="27" t="str">
        <f>IF('Выбор'!B13="","",'Выбор'!B13)</f>
        <v/>
      </c>
      <c r="D12" s="5" t="str">
        <f>IF('ВОР'!E18="","",'ВОР'!E18)</f>
        <v/>
      </c>
      <c r="E12" s="5" t="str">
        <f>IF('Выбор'!D13="","",'Выбор'!D13)</f>
        <v/>
      </c>
      <c r="F12" s="27" t="str">
        <f>IF(OR(D12="",E12="",E12=0),"",D12/E12)</f>
        <v/>
      </c>
      <c r="G12" s="27" t="str">
        <f>IF('Выбор'!E13="","",'Выбор'!E13)</f>
        <v/>
      </c>
      <c r="H12" s="27" t="str">
        <f>IF(OR(F12="",G12=""),"",F12*G12)</f>
        <v/>
      </c>
    </row>
    <row r="13" ht="44" customHeight="1" spans="1:8" ns2:dyDescent="0.25">
      <c r="A13" s="8">
        <v>9</v>
      </c>
      <c r="B13" s="27" t="str">
        <f>IF('ВОР'!B19="","",'ВОР'!B19)</f>
        <v/>
      </c>
      <c r="C13" s="27" t="str">
        <f>IF('Выбор'!B14="","",'Выбор'!B14)</f>
        <v/>
      </c>
      <c r="D13" s="5" t="str">
        <f>IF('ВОР'!E19="","",'ВОР'!E19)</f>
        <v/>
      </c>
      <c r="E13" s="5" t="str">
        <f>IF('Выбор'!D14="","",'Выбор'!D14)</f>
        <v/>
      </c>
      <c r="F13" s="27" t="str">
        <f>IF(OR(D13="",E13="",E13=0),"",D13/E13)</f>
        <v/>
      </c>
      <c r="G13" s="27" t="str">
        <f>IF('Выбор'!E14="","",'Выбор'!E14)</f>
        <v/>
      </c>
      <c r="H13" s="27" t="str">
        <f>IF(OR(F13="",G13=""),"",F13*G13)</f>
        <v/>
      </c>
    </row>
    <row r="14" ht="44" customHeight="1" spans="1:8" ns2:dyDescent="0.25">
      <c r="A14" s="8">
        <v>10</v>
      </c>
      <c r="B14" s="27" t="str">
        <f>IF('ВОР'!B20="","",'ВОР'!B20)</f>
        <v/>
      </c>
      <c r="C14" s="27" t="str">
        <f>IF('Выбор'!B15="","",'Выбор'!B15)</f>
        <v/>
      </c>
      <c r="D14" s="5" t="str">
        <f>IF('ВОР'!E20="","",'ВОР'!E20)</f>
        <v/>
      </c>
      <c r="E14" s="5" t="str">
        <f>IF('Выбор'!D15="","",'Выбор'!D15)</f>
        <v/>
      </c>
      <c r="F14" s="27" t="str">
        <f>IF(OR(D14="",E14="",E14=0),"",D14/E14)</f>
        <v/>
      </c>
      <c r="G14" s="27" t="str">
        <f>IF('Выбор'!E15="","",'Выбор'!E15)</f>
        <v/>
      </c>
      <c r="H14" s="27" t="str">
        <f>IF(OR(F14="",G14=""),"",F14*G14)</f>
        <v/>
      </c>
    </row>
    <row r="15" ht="44" customHeight="1" spans="1:8" ns2:dyDescent="0.25">
      <c r="A15" s="8">
        <v>11</v>
      </c>
      <c r="B15" s="27" t="str">
        <f>IF('ВОР'!B21="","",'ВОР'!B21)</f>
        <v/>
      </c>
      <c r="C15" s="27" t="str">
        <f>IF('Выбор'!B16="","",'Выбор'!B16)</f>
        <v/>
      </c>
      <c r="D15" s="5" t="str">
        <f>IF('ВОР'!E21="","",'ВОР'!E21)</f>
        <v/>
      </c>
      <c r="E15" s="5" t="str">
        <f>IF('Выбор'!D16="","",'Выбор'!D16)</f>
        <v/>
      </c>
      <c r="F15" s="27" t="str">
        <f>IF(OR(D15="",E15="",E15=0),"",D15/E15)</f>
        <v/>
      </c>
      <c r="G15" s="27" t="str">
        <f>IF('Выбор'!E16="","",'Выбор'!E16)</f>
        <v/>
      </c>
      <c r="H15" s="27" t="str">
        <f>IF(OR(F15="",G15=""),"",F15*G15)</f>
        <v/>
      </c>
    </row>
    <row r="16" ht="44" customHeight="1" spans="1:8" ns2:dyDescent="0.25">
      <c r="A16" s="8">
        <v>12</v>
      </c>
      <c r="B16" s="27" t="str">
        <f>IF('ВОР'!B22="","",'ВОР'!B22)</f>
        <v/>
      </c>
      <c r="C16" s="27" t="str">
        <f>IF('Выбор'!B17="","",'Выбор'!B17)</f>
        <v/>
      </c>
      <c r="D16" s="5" t="str">
        <f>IF('ВОР'!E22="","",'ВОР'!E22)</f>
        <v/>
      </c>
      <c r="E16" s="5" t="str">
        <f>IF('Выбор'!D17="","",'Выбор'!D17)</f>
        <v/>
      </c>
      <c r="F16" s="27" t="str">
        <f>IF(OR(D16="",E16="",E16=0),"",D16/E16)</f>
        <v/>
      </c>
      <c r="G16" s="27" t="str">
        <f>IF('Выбор'!E17="","",'Выбор'!E17)</f>
        <v/>
      </c>
      <c r="H16" s="27" t="str">
        <f>IF(OR(F16="",G16=""),"",F16*G16)</f>
        <v/>
      </c>
    </row>
    <row r="17" spans="1:8" ns2:dyDescent="0.25">
      <c r="A17" s="29" t="s">
        <v>100</v>
      </c>
      <c r="B17" s="29"/>
      <c r="C17" s="29"/>
      <c r="D17" s="29"/>
      <c r="E17" s="29"/>
      <c r="F17" s="29"/>
      <c r="G17" s="29"/>
      <c r="H17" s="30">
        <f>IF(COUNT(H5:H16)=0,"",SUM(H5:H16))</f>
        <v>12.3572</v>
      </c>
    </row>
    <row r="19" spans="1:12" ns2:dyDescent="0.25">
      <c r="A19" s="31" t="s">
        <v>101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ns2:dyDescent="0.25">
      <c r="A20" s="26" t="s">
        <v>102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ht="44" customHeight="1" spans="1:12" ns2:dyDescent="0.25">
      <c r="A21" s="6" t="s">
        <v>17</v>
      </c>
      <c r="B21" s="6" t="s">
        <v>97</v>
      </c>
      <c r="C21" s="6" t="s">
        <v>42</v>
      </c>
      <c r="D21" s="6" t="s">
        <v>98</v>
      </c>
      <c r="E21" s="6" t="s">
        <v>103</v>
      </c>
      <c r="F21" s="6" t="s">
        <v>104</v>
      </c>
      <c r="G21" s="6" t="s">
        <v>105</v>
      </c>
      <c r="H21" s="6" t="s">
        <v>106</v>
      </c>
      <c r="I21" s="6" t="s">
        <v>107</v>
      </c>
      <c r="J21" s="6" t="s">
        <v>108</v>
      </c>
      <c r="K21" s="6" t="s">
        <v>109</v>
      </c>
      <c r="L21" s="6" t="s">
        <v>50</v>
      </c>
    </row>
    <row r="22" ht="44" customHeight="1" spans="1:12" ns2:dyDescent="0.25">
      <c r="A22" s="8">
        <v>1</v>
      </c>
      <c r="B22" s="27" t="str">
        <f>IF(B5="","",B5)</f>
        <v>Люминесцентный двухламповый светильник</v>
      </c>
      <c r="C22" s="27" t="str">
        <f>IF('Выбор'!C6="","",'Выбор'!C6)</f>
        <v>67-4-5</v>
      </c>
      <c r="D22" s="28">
        <f>IF(F5="","",F5)</f>
        <v>0.6</v>
      </c>
      <c r="E22" s="28">
        <f>IF('Выбор'!G6="","",'Выбор'!G6)</f>
        <v>145.98</v>
      </c>
      <c r="F22" s="28">
        <f>IF('Выбор'!H6="","",'Выбор'!H6)</f>
        <v>143.48</v>
      </c>
      <c r="G22" s="28">
        <f>IF('Выбор'!I6="","",'Выбор'!I6)</f>
        <v>2.5</v>
      </c>
      <c r="H22" s="28">
        <f>IF(OR(D22="",E22=""),"",D22*E22)</f>
        <v>87.588</v>
      </c>
      <c r="I22" s="28">
        <f>IF(OR(D22="",F22=""),"",D22*F22)</f>
        <v>86.088</v>
      </c>
      <c r="J22" s="28">
        <f>IF(OR(D22="",G22=""),"",D22*G22)</f>
        <v>1.5</v>
      </c>
      <c r="K22" s="28">
        <f>IF(OR(D22="",'Выбор'!J6=""),"",D22*'Выбор'!J6)</f>
        <v>0</v>
      </c>
      <c r="L22" s="28">
        <f>IF(OR(D22="",'Выбор'!K6=""),"",D22*'Выбор'!K6)</f>
        <v>0.648</v>
      </c>
    </row>
    <row r="23" ht="44" customHeight="1" spans="1:12" ns2:dyDescent="0.25">
      <c r="A23" s="8">
        <v>2</v>
      </c>
      <c r="B23" s="27" t="str">
        <f>IF(B6="","",B6)</f>
        <v>Светильник с лампой накаливания</v>
      </c>
      <c r="C23" s="27" t="str">
        <f>IF('Выбор'!C7="","",'Выбор'!C7)</f>
        <v>67-4-3</v>
      </c>
      <c r="D23" s="28">
        <f>IF(F6="","",F6)</f>
        <v>0.12</v>
      </c>
      <c r="E23" s="28">
        <f>IF('Выбор'!G7="","",'Выбор'!G7)</f>
        <v>50.24</v>
      </c>
      <c r="F23" s="28">
        <f>IF('Выбор'!H7="","",'Выбор'!H7)</f>
        <v>49.3</v>
      </c>
      <c r="G23" s="28">
        <f>IF('Выбор'!I7="","",'Выбор'!I7)</f>
        <v>0.94</v>
      </c>
      <c r="H23" s="28">
        <f>IF(OR(D23="",E23=""),"",D23*E23)</f>
        <v>6.0288</v>
      </c>
      <c r="I23" s="28">
        <f>IF(OR(D23="",F23=""),"",D23*F23)</f>
        <v>5.9159999999999995</v>
      </c>
      <c r="J23" s="28">
        <f>IF(OR(D23="",G23=""),"",D23*G23)</f>
        <v>0.11279999999999998</v>
      </c>
      <c r="K23" s="28">
        <f>IF(OR(D23="",'Выбор'!J7=""),"",D23*'Выбор'!J7)</f>
        <v>0</v>
      </c>
      <c r="L23" s="28">
        <f>IF(OR(D23="",'Выбор'!K7=""),"",D23*'Выбор'!K7)</f>
        <v>0.049199999999999994</v>
      </c>
    </row>
    <row r="24" ht="44" customHeight="1" spans="1:12" ns2:dyDescent="0.25">
      <c r="A24" s="8">
        <v>3</v>
      </c>
      <c r="B24" s="27" t="str">
        <f>IF(B7="","",B7)</f>
        <v>Бра с одной лампой</v>
      </c>
      <c r="C24" s="27" t="str">
        <f>IF('Выбор'!C8="","",'Выбор'!C8)</f>
        <v>67-4-4</v>
      </c>
      <c r="D24" s="28">
        <f>IF(F7="","",F7)</f>
        <v>0.08</v>
      </c>
      <c r="E24" s="28">
        <f>IF('Выбор'!G8="","",'Выбор'!G8)</f>
        <v>85.26</v>
      </c>
      <c r="F24" s="28">
        <f>IF('Выбор'!H8="","",'Выбор'!H8)</f>
        <v>84.32</v>
      </c>
      <c r="G24" s="28">
        <f>IF('Выбор'!I8="","",'Выбор'!I8)</f>
        <v>0.94</v>
      </c>
      <c r="H24" s="28">
        <f>IF(OR(D24="",E24=""),"",D24*E24)</f>
        <v>6.8208</v>
      </c>
      <c r="I24" s="28">
        <f>IF(OR(D24="",F24=""),"",D24*F24)</f>
        <v>6.7456</v>
      </c>
      <c r="J24" s="28">
        <f>IF(OR(D24="",G24=""),"",D24*G24)</f>
        <v>0.0752</v>
      </c>
      <c r="K24" s="28">
        <f>IF(OR(D24="",'Выбор'!J8=""),"",D24*'Выбор'!J8)</f>
        <v>0</v>
      </c>
      <c r="L24" s="28">
        <f>IF(OR(D24="",'Выбор'!K8=""),"",D24*'Выбор'!K8)</f>
        <v>0.032799999999999996</v>
      </c>
    </row>
    <row r="25" ht="44" customHeight="1" spans="1:12" ns2:dyDescent="0.25">
      <c r="A25" s="8">
        <v>4</v>
      </c>
      <c r="B25" s="27" t="str">
        <f>IF(B8="","",B8)</f>
        <v/>
      </c>
      <c r="C25" s="27" t="str">
        <f>IF('Выбор'!C9="","",'Выбор'!C9)</f>
        <v/>
      </c>
      <c r="D25" s="27" t="str">
        <f>IF(F8="","",F8)</f>
        <v/>
      </c>
      <c r="E25" s="27" t="str">
        <f>IF('Выбор'!G9="","",'Выбор'!G9)</f>
        <v/>
      </c>
      <c r="F25" s="27" t="str">
        <f>IF('Выбор'!H9="","",'Выбор'!H9)</f>
        <v/>
      </c>
      <c r="G25" s="27" t="str">
        <f>IF('Выбор'!I9="","",'Выбор'!I9)</f>
        <v/>
      </c>
      <c r="H25" s="27" t="str">
        <f>IF(OR(D25="",E25=""),"",D25*E25)</f>
        <v/>
      </c>
      <c r="I25" s="27" t="str">
        <f>IF(OR(D25="",F25=""),"",D25*F25)</f>
        <v/>
      </c>
      <c r="J25" s="27" t="str">
        <f>IF(OR(D25="",G25=""),"",D25*G25)</f>
        <v/>
      </c>
      <c r="K25" s="27" t="str">
        <f>IF(OR(D25="",'Выбор'!J9=""),"",D25*'Выбор'!J9)</f>
        <v/>
      </c>
      <c r="L25" s="27" t="str">
        <f>IF(OR(D25="",'Выбор'!K9=""),"",D25*'Выбор'!K9)</f>
        <v/>
      </c>
    </row>
    <row r="26" ht="44" customHeight="1" spans="1:12" ns2:dyDescent="0.25">
      <c r="A26" s="8">
        <v>5</v>
      </c>
      <c r="B26" s="27" t="str">
        <f>IF(B9="","",B9)</f>
        <v/>
      </c>
      <c r="C26" s="27" t="str">
        <f>IF('Выбор'!C10="","",'Выбор'!C10)</f>
        <v/>
      </c>
      <c r="D26" s="27" t="str">
        <f>IF(F9="","",F9)</f>
        <v/>
      </c>
      <c r="E26" s="27" t="str">
        <f>IF('Выбор'!G10="","",'Выбор'!G10)</f>
        <v/>
      </c>
      <c r="F26" s="27" t="str">
        <f>IF('Выбор'!H10="","",'Выбор'!H10)</f>
        <v/>
      </c>
      <c r="G26" s="27" t="str">
        <f>IF('Выбор'!I10="","",'Выбор'!I10)</f>
        <v/>
      </c>
      <c r="H26" s="27" t="str">
        <f>IF(OR(D26="",E26=""),"",D26*E26)</f>
        <v/>
      </c>
      <c r="I26" s="27" t="str">
        <f>IF(OR(D26="",F26=""),"",D26*F26)</f>
        <v/>
      </c>
      <c r="J26" s="27" t="str">
        <f>IF(OR(D26="",G26=""),"",D26*G26)</f>
        <v/>
      </c>
      <c r="K26" s="27" t="str">
        <f>IF(OR(D26="",'Выбор'!J10=""),"",D26*'Выбор'!J10)</f>
        <v/>
      </c>
      <c r="L26" s="27" t="str">
        <f>IF(OR(D26="",'Выбор'!K10=""),"",D26*'Выбор'!K10)</f>
        <v/>
      </c>
    </row>
    <row r="27" ht="44" customHeight="1" spans="1:12" ns2:dyDescent="0.25">
      <c r="A27" s="8">
        <v>6</v>
      </c>
      <c r="B27" s="27" t="str">
        <f>IF(B10="","",B10)</f>
        <v/>
      </c>
      <c r="C27" s="27" t="str">
        <f>IF('Выбор'!C11="","",'Выбор'!C11)</f>
        <v/>
      </c>
      <c r="D27" s="27" t="str">
        <f>IF(F10="","",F10)</f>
        <v/>
      </c>
      <c r="E27" s="27" t="str">
        <f>IF('Выбор'!G11="","",'Выбор'!G11)</f>
        <v/>
      </c>
      <c r="F27" s="27" t="str">
        <f>IF('Выбор'!H11="","",'Выбор'!H11)</f>
        <v/>
      </c>
      <c r="G27" s="27" t="str">
        <f>IF('Выбор'!I11="","",'Выбор'!I11)</f>
        <v/>
      </c>
      <c r="H27" s="27" t="str">
        <f>IF(OR(D27="",E27=""),"",D27*E27)</f>
        <v/>
      </c>
      <c r="I27" s="27" t="str">
        <f>IF(OR(D27="",F27=""),"",D27*F27)</f>
        <v/>
      </c>
      <c r="J27" s="27" t="str">
        <f>IF(OR(D27="",G27=""),"",D27*G27)</f>
        <v/>
      </c>
      <c r="K27" s="27" t="str">
        <f>IF(OR(D27="",'Выбор'!J11=""),"",D27*'Выбор'!J11)</f>
        <v/>
      </c>
      <c r="L27" s="27" t="str">
        <f>IF(OR(D27="",'Выбор'!K11=""),"",D27*'Выбор'!K11)</f>
        <v/>
      </c>
    </row>
    <row r="28" ht="44" customHeight="1" spans="1:12" ns2:dyDescent="0.25">
      <c r="A28" s="8">
        <v>7</v>
      </c>
      <c r="B28" s="27" t="str">
        <f>IF(B11="","",B11)</f>
        <v/>
      </c>
      <c r="C28" s="27" t="str">
        <f>IF('Выбор'!C12="","",'Выбор'!C12)</f>
        <v/>
      </c>
      <c r="D28" s="27" t="str">
        <f>IF(F11="","",F11)</f>
        <v/>
      </c>
      <c r="E28" s="27" t="str">
        <f>IF('Выбор'!G12="","",'Выбор'!G12)</f>
        <v/>
      </c>
      <c r="F28" s="27" t="str">
        <f>IF('Выбор'!H12="","",'Выбор'!H12)</f>
        <v/>
      </c>
      <c r="G28" s="27" t="str">
        <f>IF('Выбор'!I12="","",'Выбор'!I12)</f>
        <v/>
      </c>
      <c r="H28" s="27" t="str">
        <f>IF(OR(D28="",E28=""),"",D28*E28)</f>
        <v/>
      </c>
      <c r="I28" s="27" t="str">
        <f>IF(OR(D28="",F28=""),"",D28*F28)</f>
        <v/>
      </c>
      <c r="J28" s="27" t="str">
        <f>IF(OR(D28="",G28=""),"",D28*G28)</f>
        <v/>
      </c>
      <c r="K28" s="27" t="str">
        <f>IF(OR(D28="",'Выбор'!J12=""),"",D28*'Выбор'!J12)</f>
        <v/>
      </c>
      <c r="L28" s="27" t="str">
        <f>IF(OR(D28="",'Выбор'!K12=""),"",D28*'Выбор'!K12)</f>
        <v/>
      </c>
    </row>
    <row r="29" ht="44" customHeight="1" spans="1:12" ns2:dyDescent="0.25">
      <c r="A29" s="8">
        <v>8</v>
      </c>
      <c r="B29" s="27" t="str">
        <f>IF(B12="","",B12)</f>
        <v/>
      </c>
      <c r="C29" s="27" t="str">
        <f>IF('Выбор'!C13="","",'Выбор'!C13)</f>
        <v/>
      </c>
      <c r="D29" s="27" t="str">
        <f>IF(F12="","",F12)</f>
        <v/>
      </c>
      <c r="E29" s="27" t="str">
        <f>IF('Выбор'!G13="","",'Выбор'!G13)</f>
        <v/>
      </c>
      <c r="F29" s="27" t="str">
        <f>IF('Выбор'!H13="","",'Выбор'!H13)</f>
        <v/>
      </c>
      <c r="G29" s="27" t="str">
        <f>IF('Выбор'!I13="","",'Выбор'!I13)</f>
        <v/>
      </c>
      <c r="H29" s="27" t="str">
        <f>IF(OR(D29="",E29=""),"",D29*E29)</f>
        <v/>
      </c>
      <c r="I29" s="27" t="str">
        <f>IF(OR(D29="",F29=""),"",D29*F29)</f>
        <v/>
      </c>
      <c r="J29" s="27" t="str">
        <f>IF(OR(D29="",G29=""),"",D29*G29)</f>
        <v/>
      </c>
      <c r="K29" s="27" t="str">
        <f>IF(OR(D29="",'Выбор'!J13=""),"",D29*'Выбор'!J13)</f>
        <v/>
      </c>
      <c r="L29" s="27" t="str">
        <f>IF(OR(D29="",'Выбор'!K13=""),"",D29*'Выбор'!K13)</f>
        <v/>
      </c>
    </row>
    <row r="30" ht="44" customHeight="1" spans="1:12" ns2:dyDescent="0.25">
      <c r="A30" s="8">
        <v>9</v>
      </c>
      <c r="B30" s="27" t="str">
        <f>IF(B13="","",B13)</f>
        <v/>
      </c>
      <c r="C30" s="27" t="str">
        <f>IF('Выбор'!C14="","",'Выбор'!C14)</f>
        <v/>
      </c>
      <c r="D30" s="27" t="str">
        <f>IF(F13="","",F13)</f>
        <v/>
      </c>
      <c r="E30" s="27" t="str">
        <f>IF('Выбор'!G14="","",'Выбор'!G14)</f>
        <v/>
      </c>
      <c r="F30" s="27" t="str">
        <f>IF('Выбор'!H14="","",'Выбор'!H14)</f>
        <v/>
      </c>
      <c r="G30" s="27" t="str">
        <f>IF('Выбор'!I14="","",'Выбор'!I14)</f>
        <v/>
      </c>
      <c r="H30" s="27" t="str">
        <f>IF(OR(D30="",E30=""),"",D30*E30)</f>
        <v/>
      </c>
      <c r="I30" s="27" t="str">
        <f>IF(OR(D30="",F30=""),"",D30*F30)</f>
        <v/>
      </c>
      <c r="J30" s="27" t="str">
        <f>IF(OR(D30="",G30=""),"",D30*G30)</f>
        <v/>
      </c>
      <c r="K30" s="27" t="str">
        <f>IF(OR(D30="",'Выбор'!J14=""),"",D30*'Выбор'!J14)</f>
        <v/>
      </c>
      <c r="L30" s="27" t="str">
        <f>IF(OR(D30="",'Выбор'!K14=""),"",D30*'Выбор'!K14)</f>
        <v/>
      </c>
    </row>
    <row r="31" ht="44" customHeight="1" spans="1:12" ns2:dyDescent="0.25">
      <c r="A31" s="8">
        <v>10</v>
      </c>
      <c r="B31" s="27" t="str">
        <f>IF(B14="","",B14)</f>
        <v/>
      </c>
      <c r="C31" s="27" t="str">
        <f>IF('Выбор'!C15="","",'Выбор'!C15)</f>
        <v/>
      </c>
      <c r="D31" s="27" t="str">
        <f>IF(F14="","",F14)</f>
        <v/>
      </c>
      <c r="E31" s="27" t="str">
        <f>IF('Выбор'!G15="","",'Выбор'!G15)</f>
        <v/>
      </c>
      <c r="F31" s="27" t="str">
        <f>IF('Выбор'!H15="","",'Выбор'!H15)</f>
        <v/>
      </c>
      <c r="G31" s="27" t="str">
        <f>IF('Выбор'!I15="","",'Выбор'!I15)</f>
        <v/>
      </c>
      <c r="H31" s="27" t="str">
        <f>IF(OR(D31="",E31=""),"",D31*E31)</f>
        <v/>
      </c>
      <c r="I31" s="27" t="str">
        <f>IF(OR(D31="",F31=""),"",D31*F31)</f>
        <v/>
      </c>
      <c r="J31" s="27" t="str">
        <f>IF(OR(D31="",G31=""),"",D31*G31)</f>
        <v/>
      </c>
      <c r="K31" s="27" t="str">
        <f>IF(OR(D31="",'Выбор'!J15=""),"",D31*'Выбор'!J15)</f>
        <v/>
      </c>
      <c r="L31" s="27" t="str">
        <f>IF(OR(D31="",'Выбор'!K15=""),"",D31*'Выбор'!K15)</f>
        <v/>
      </c>
    </row>
    <row r="32" ht="44" customHeight="1" spans="1:12" ns2:dyDescent="0.25">
      <c r="A32" s="8">
        <v>11</v>
      </c>
      <c r="B32" s="27" t="str">
        <f>IF(B15="","",B15)</f>
        <v/>
      </c>
      <c r="C32" s="27" t="str">
        <f>IF('Выбор'!C16="","",'Выбор'!C16)</f>
        <v/>
      </c>
      <c r="D32" s="27" t="str">
        <f>IF(F15="","",F15)</f>
        <v/>
      </c>
      <c r="E32" s="27" t="str">
        <f>IF('Выбор'!G16="","",'Выбор'!G16)</f>
        <v/>
      </c>
      <c r="F32" s="27" t="str">
        <f>IF('Выбор'!H16="","",'Выбор'!H16)</f>
        <v/>
      </c>
      <c r="G32" s="27" t="str">
        <f>IF('Выбор'!I16="","",'Выбор'!I16)</f>
        <v/>
      </c>
      <c r="H32" s="27" t="str">
        <f>IF(OR(D32="",E32=""),"",D32*E32)</f>
        <v/>
      </c>
      <c r="I32" s="27" t="str">
        <f>IF(OR(D32="",F32=""),"",D32*F32)</f>
        <v/>
      </c>
      <c r="J32" s="27" t="str">
        <f>IF(OR(D32="",G32=""),"",D32*G32)</f>
        <v/>
      </c>
      <c r="K32" s="27" t="str">
        <f>IF(OR(D32="",'Выбор'!J16=""),"",D32*'Выбор'!J16)</f>
        <v/>
      </c>
      <c r="L32" s="27" t="str">
        <f>IF(OR(D32="",'Выбор'!K16=""),"",D32*'Выбор'!K16)</f>
        <v/>
      </c>
    </row>
    <row r="33" ht="44" customHeight="1" spans="1:12" ns2:dyDescent="0.25">
      <c r="A33" s="8">
        <v>12</v>
      </c>
      <c r="B33" s="27" t="str">
        <f>IF(B16="","",B16)</f>
        <v/>
      </c>
      <c r="C33" s="27" t="str">
        <f>IF('Выбор'!C17="","",'Выбор'!C17)</f>
        <v/>
      </c>
      <c r="D33" s="27" t="str">
        <f>IF(F16="","",F16)</f>
        <v/>
      </c>
      <c r="E33" s="27" t="str">
        <f>IF('Выбор'!G17="","",'Выбор'!G17)</f>
        <v/>
      </c>
      <c r="F33" s="27" t="str">
        <f>IF('Выбор'!H17="","",'Выбор'!H17)</f>
        <v/>
      </c>
      <c r="G33" s="27" t="str">
        <f>IF('Выбор'!I17="","",'Выбор'!I17)</f>
        <v/>
      </c>
      <c r="H33" s="27" t="str">
        <f>IF(OR(D33="",E33=""),"",D33*E33)</f>
        <v/>
      </c>
      <c r="I33" s="27" t="str">
        <f>IF(OR(D33="",F33=""),"",D33*F33)</f>
        <v/>
      </c>
      <c r="J33" s="27" t="str">
        <f>IF(OR(D33="",G33=""),"",D33*G33)</f>
        <v/>
      </c>
      <c r="K33" s="27" t="str">
        <f>IF(OR(D33="",'Выбор'!J17=""),"",D33*'Выбор'!J17)</f>
        <v/>
      </c>
      <c r="L33" s="27" t="str">
        <f>IF(OR(D33="",'Выбор'!K17=""),"",D33*'Выбор'!K17)</f>
        <v/>
      </c>
    </row>
    <row r="34" spans="1:12" ns2:dyDescent="0.25">
      <c r="A34" s="29" t="s">
        <v>110</v>
      </c>
      <c r="B34" s="29"/>
      <c r="C34" s="29"/>
      <c r="D34" s="29"/>
      <c r="E34" s="29"/>
      <c r="F34" s="29"/>
      <c r="G34" s="29"/>
      <c r="H34" s="30">
        <f>IF(COUNT(H22:H33)=0,"",SUM(H22:H33))</f>
        <v>100.4376</v>
      </c>
      <c r="I34" s="30">
        <f>IF(COUNT(I22:I33)=0,"",SUM(I22:I33))</f>
        <v>98.7496</v>
      </c>
      <c r="J34" s="30">
        <f>IF(COUNT(J22:J33)=0,"",SUM(J22:J33))</f>
        <v>1.688</v>
      </c>
      <c r="K34" s="30">
        <f>IF(COUNT(K22:K33)=0,"",SUM(K22:K33))</f>
        <v>0</v>
      </c>
      <c r="L34" s="30">
        <f>IF(COUNT(L22:L33)=0,"",SUM(L22:L33))</f>
        <v>0.73</v>
      </c>
    </row>
    <row r="36" spans="1:12" ns2:dyDescent="0.25">
      <c r="A36" s="26" t="s">
        <v>111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8" spans="1:12" ns2:dyDescent="0.25">
      <c r="A38" s="4" t="s">
        <v>10</v>
      </c>
      <c r="B38" s="27" t="str">
        <f>IF('ВОР'!B6="","",'ВОР'!B6)</f>
        <v/>
      </c>
      <c r="D38" s="4" t="s">
        <v>11</v>
      </c>
      <c r="E38" s="27" t="str">
        <f>IF('ВОР'!E6="","",'ВОР'!E6)</f>
        <v/>
      </c>
      <c r="G38" s="4" t="s">
        <v>12</v>
      </c>
      <c r="H38" s="27" t="str">
        <f>IF('ВОР'!H6="","",'ВОР'!H6)</f>
        <v/>
      </c>
    </row>
    <row r="40" spans="1:12" ns2:dyDescent="0.25">
      <c r="A40" s="26" t="s">
        <v>112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2" spans="1:12" ns2:dyDescent="0.25">
      <c r="A42" s="26" t="s">
        <v>113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4" spans="1:12" ns2:dyDescent="0.25">
      <c r="A44" s="26" t="s">
        <v>35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</sheetData>
  <mergeCells count="10">
    <mergeCell ref="A2:L2"/>
    <mergeCell ref="A3:L3"/>
    <mergeCell ref="A17:G17"/>
    <mergeCell ref="A19:L19"/>
    <mergeCell ref="A20:L20"/>
    <mergeCell ref="A34:G34"/>
    <mergeCell ref="A36:L36"/>
    <mergeCell ref="A40:L40"/>
    <mergeCell ref="A42:L42"/>
    <mergeCell ref="A44:L44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</vt:lpstr>
      <vt:lpstr>Расчёт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