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Источники" state="visible" r:id="rId7"/>
  </sheets>
  <definedNames>
    <definedName name="_xlnm.Print_Area" localSheetId="0">'ВОР'!$A1:$L16</definedName>
    <definedName name="_xlnm.Print_Titles" localSheetId="0">'ВОР'!$1:$5</definedName>
    <definedName name="_xlnm.Print_Area" localSheetId="1">'Выбор нормы'!$A1:$J15</definedName>
    <definedName name="_xlnm.Print_Titles" localSheetId="1">'Выбор нормы'!$1:$5</definedName>
    <definedName name="_xlnm.Print_Area" localSheetId="2">'Расчёт'!$A1:$H24</definedName>
    <definedName name="_xlnm.Print_Titles" localSheetId="2">'Расчёт'!$1:$5</definedName>
    <definedName name="_xlnm.Print_Area" localSheetId="3">'Источники'!$A1:$D11</definedName>
    <definedName name="_xlnm.Print_Titles" localSheetId="3">'Источники'!$1:$5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6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C6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D6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E6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F6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G6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H6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I6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L6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B7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C7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D7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E7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F7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G7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H7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I7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L7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B8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C8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D8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E8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F8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G8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H8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I8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L8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B9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C9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D9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E9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F9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G9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H9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I9" authorId="0">
      <text>
        <r>
          <t>Исходные данные учебного примера из брифа от 05.10.2026. Для объекта вводит и проверяет сметчик.</t>
        </r>
      </text>
    </comment>
    <comment ref="L9" authorId="0">
      <text>
        <r>
          <t>Исходные данные учебного примера из брифа от 05.10.2026. Для объекта вводит и проверяет сметчик.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E6" authorId="0">
      <text>
        <r>
          <t>Делитель следует из измерителя нормы 46-04-001-04: м3. База Сметрикс, выгрузка 05.10.2026.</t>
        </r>
      </text>
    </comment>
    <comment ref="E7" authorId="0">
      <text>
        <r>
          <t>Делитель следует из измерителя нормы 55-01-005-01: м3. База Сметрикс, выгрузка 05.10.2026.</t>
        </r>
      </text>
    </comment>
    <comment ref="E8" authorId="0">
      <text>
        <r>
          <t>Делитель следует из измерителя нормы 46-04-006-04: 100 м2. База Сметрикс, выгрузка 05.10.2026.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6" authorId="0">
      <text>
        <r>
          <t>Источник: локальная БД Сметрикс, gesn-2022/46-04-001-04, ресурс 1-100-33; выгрузка 05.10.2026.</t>
        </r>
      </text>
    </comment>
    <comment ref="E7" authorId="0">
      <text>
        <r>
          <t>Источник: локальная БД Сметрикс, gesn-2022/46-04-001-04, ресурс 91.18.01-508; выгрузка 05.10.2026.</t>
        </r>
      </text>
    </comment>
    <comment ref="E8" authorId="0">
      <text>
        <r>
          <t>Источник: локальная БД Сметрикс, gesn-2022/46-04-001-04, ресурс 91.21.10-002; выгрузка 05.10.2026.</t>
        </r>
      </text>
    </comment>
    <comment ref="E9" authorId="0">
      <text>
        <r>
          <t>Источник: локальная БД Сметрикс, gesnr-2022/55-01-005-01, ресурс 1-100-20; выгрузка 05.10.2026.</t>
        </r>
      </text>
    </comment>
    <comment ref="E10" authorId="0">
      <text>
        <r>
          <t>Источник: локальная БД Сметрикс, gesnr-2022/55-01-005-01, ресурс 91.18.01-508; выгрузка 05.10.2026.</t>
        </r>
      </text>
    </comment>
    <comment ref="E11" authorId="0">
      <text>
        <r>
          <t>Источник: локальная БД Сметрикс, gesnr-2022/55-01-005-01, ресурс 91.21.10-002; выгрузка 05.10.2026.</t>
        </r>
      </text>
    </comment>
    <comment ref="E12" authorId="0">
      <text>
        <r>
          <t>Источник: локальная БД Сметрикс, gesn-2022/46-04-006-04, ресурс 1-100-21; выгрузка 05.10.2026.</t>
        </r>
      </text>
    </comment>
    <comment ref="E13" authorId="0">
      <text>
        <r>
          <t>Источник: локальная БД Сметрикс, gesn-2022/46-04-006-04, ресурс 91.06.06-048; выгрузка 05.10.2026.</t>
        </r>
      </text>
    </comment>
    <comment ref="F17" authorId="0">
      <text>
        <r>
          <t>ПЗ из norms.prices.cost; базисный уровень 2001 г. Сначала округляют строку до копеек, затем складывают строки.</t>
        </r>
      </text>
    </comment>
    <comment ref="F18" authorId="0">
      <text>
        <r>
          <t>ПЗ из norms.prices.cost; базисный уровень 2001 г. Сначала округляют строку до копеек, затем складывают строки.</t>
        </r>
      </text>
    </comment>
    <comment ref="F19" authorId="0">
      <text>
        <r>
          <t>ПЗ из norms.prices.cost; базисный уровень 2001 г. Сначала округляют строку до копеек, затем складывают строки.</t>
        </r>
      </text>
    </comment>
  </commentList>
</comments>
</file>

<file path=xl/sharedStrings.xml><?xml version="1.0" encoding="utf-8"?>
<sst xmlns="http://schemas.openxmlformats.org/spreadsheetml/2006/main" count="186" uniqueCount="139">
  <si>
    <t>Ведомость объёмов работ: разборка стен и перегородок</t>
  </si>
  <si>
    <t>Синие ячейки редактируют; зелёные связаны с другим листом; чёрные содержат формулы. Размеры заданы учебным примером брифа от 05.10.2026.</t>
  </si>
  <si>
    <t>Объект</t>
  </si>
  <si>
    <t>Ремонт административного помещения</t>
  </si>
  <si>
    <t>Дата</t>
  </si>
  <si>
    <t>05.10.2026</t>
  </si>
  <si>
    <t>Основание</t>
  </si>
  <si>
    <t>Учебные размеры; чистые объёмы согласованы. Геометрия не заменяет правила обмера сборника.</t>
  </si>
  <si>
    <t>№</t>
  </si>
  <si>
    <t>Конструкция</t>
  </si>
  <si>
    <t>Материал</t>
  </si>
  <si>
    <t>Способ и сохранение</t>
  </si>
  <si>
    <t>Длина, м</t>
  </si>
  <si>
    <t>Высота, м</t>
  </si>
  <si>
    <t>Ширина проёма, м</t>
  </si>
  <si>
    <t>Высота проёма, м</t>
  </si>
  <si>
    <t>Толщина, м</t>
  </si>
  <si>
    <t>Чистая площадь, м²</t>
  </si>
  <si>
    <t>Объём кладки, м³</t>
  </si>
  <si>
    <t>Единица ВОР</t>
  </si>
  <si>
    <t>Стена</t>
  </si>
  <si>
    <t>Кирпич</t>
  </si>
  <si>
    <t>Разборка конструкций</t>
  </si>
  <si>
    <t>м³</t>
  </si>
  <si>
    <t>Перегородка</t>
  </si>
  <si>
    <t>На отдельные кирпичи с очисткой и складированием годных</t>
  </si>
  <si>
    <t>Гипсовые плиты</t>
  </si>
  <si>
    <t>Разборка со снятием креплений</t>
  </si>
  <si>
    <t>м²</t>
  </si>
  <si>
    <t>Отдельные операции и условия: высота, этажность, перемещение, мешки, погрузка, вывоз. Заполняет сметчик.</t>
  </si>
  <si>
    <t>Составил</t>
  </si>
  <si>
    <t>Подпись</t>
  </si>
  <si>
    <t>Проверил</t>
  </si>
  <si>
    <t>Это рабочая учебная таблица, не утверждённый бланк сметы. Объёмы для реального объекта предоставляет сметчик.</t>
  </si>
  <si>
    <t>Выбор нормы по конструкции и технологии</t>
  </si>
  <si>
    <t>Норма назначена для описанной технологии примера. Автоматического выбора по одному материалу нет; смену нормы и её измерителя проверяет сметчик.</t>
  </si>
  <si>
    <t>База</t>
  </si>
  <si>
    <t>Шифр</t>
  </si>
  <si>
    <t>Точное название</t>
  </si>
  <si>
    <t>Измеритель</t>
  </si>
  <si>
    <t>Делитель</t>
  </si>
  <si>
    <t>Объём ВОР</t>
  </si>
  <si>
    <t>Количество нормы</t>
  </si>
  <si>
    <t>Включённые операции</t>
  </si>
  <si>
    <t>Что ещё проверить</t>
  </si>
  <si>
    <t>Причина выбора</t>
  </si>
  <si>
    <t>ГЭСН-2022</t>
  </si>
  <si>
    <t>46-04-001-04</t>
  </si>
  <si>
    <t>Разборка: кирпичных стен</t>
  </si>
  <si>
    <t>Разборка конструкций.</t>
  </si>
  <si>
    <t>Редакция, перемещение, отходы и соответствие технологии</t>
  </si>
  <si>
    <t>Кирпичная стена, разборка конструкций</t>
  </si>
  <si>
    <t>ГЭСНр-2022</t>
  </si>
  <si>
    <t>55-01-005-01</t>
  </si>
  <si>
    <t>Разборка кирпичных перегородок на отдельные кирпичи</t>
  </si>
  <si>
    <t>Разборка перегородок. Очистка годного кирпича от раствора. Складирование годного кирпича в штабель.</t>
  </si>
  <si>
    <t>Перегородка на отдельные кирпичи с очисткой годных</t>
  </si>
  <si>
    <t>46-04-006-04</t>
  </si>
  <si>
    <t>Разборка перегородок из гипсовых, шлакобетонных и фибролитовых плит</t>
  </si>
  <si>
    <t>100 м²</t>
  </si>
  <si>
    <t>Разборка перегородок со снятием креплений.</t>
  </si>
  <si>
    <t>Гипсовые плиты со снятием креплений</t>
  </si>
  <si>
    <t>Памятка: 16 м² / 100 = 0,16 нормы; 7 м³ / 10 = 0,7 нормы. Делитель определяет выбранный измеритель.</t>
  </si>
  <si>
    <t>Облегчённая кирпичная кладка: ГЭСНр 53-01-025-01, 10 м³, выборка годного кирпича с очисткой и укладкой в штабель.</t>
  </si>
  <si>
    <t>Гипсовые плиты вручную с сохранением целых: ГЭСНр 55-01-009-01, 100 м², относка целых плит с укладкой в штабель.</t>
  </si>
  <si>
    <t>ГКЛ: ГЭСНр 63-03-004-01, 100 м², только снятие листов со складированием годных. Каркас и изоляция не названы.</t>
  </si>
  <si>
    <t>Название нормы и состав важнее совпадения входной единицы ВОР. Нормы на обшивку и всю стену не складывают без сверки состава.</t>
  </si>
  <si>
    <t>Ресурсы ГЭСН-2022 и отдельное сравнение базисных ПЗ ФЕР-2020</t>
  </si>
  <si>
    <t>Блоки разных баз показаны отдельно. Текущие цены, НР, СП, непредвиденные и НДС не рассчитаны и не подставлены нулями.</t>
  </si>
  <si>
    <t>База и норма</t>
  </si>
  <si>
    <t>Код ресурса</t>
  </si>
  <si>
    <t>Ресурс</t>
  </si>
  <si>
    <t>Единица</t>
  </si>
  <si>
    <t>Расход на норму</t>
  </si>
  <si>
    <t>Всего ресурса</t>
  </si>
  <si>
    <t>Источник и статус</t>
  </si>
  <si>
    <t>ГЭСН 46-04-001-04</t>
  </si>
  <si>
    <t>1-100-33</t>
  </si>
  <si>
    <t>Средний разряд работы 3,3</t>
  </si>
  <si>
    <t>не подтверждена</t>
  </si>
  <si>
    <t>Выгрузка БД 05.10.2026; единица труда пустая, показатель ресурса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</si>
  <si>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</si>
  <si>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</si>
  <si>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</si>
  <si>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Выгрузка БД 05.10.2026; единица подтверждена записью ресурса</t>
  </si>
  <si>
    <t>91.21.10-002</t>
  </si>
  <si>
    <t>Молотки отбойные пневматические при работе от передвижных компрессоров</t>
  </si>
  <si>
    <t>ГЭСНр 55-01-005-01</t>
  </si>
  <si>
    <t>1-100-20</t>
  </si>
  <si>
    <t>Средний разряд работы 2,0</t>
  </si>
  <si>
    <t>ГЭСН 46-04-006-04</t>
  </si>
  <si>
    <t>1-100-21</t>
  </si>
  <si>
    <t>Средний разряд работы 2,1</t>
  </si>
  <si>
    <t>91.06.06-048</t>
  </si>
  <si>
    <t>Подъемники одномачтовые, грузоподъемность до 500 кг, высота подъема 45 м</t>
  </si>
  <si>
    <t>Базисные прямые затраты ФЕР и ФЕРр ФСНБ-2020: уровень цен 2001 г.</t>
  </si>
  <si>
    <t>Название</t>
  </si>
  <si>
    <t>ПЗ на норму, руб.</t>
  </si>
  <si>
    <t>ПЗ строки, руб.</t>
  </si>
  <si>
    <t>Источник цены</t>
  </si>
  <si>
    <t>ФЕР-2020</t>
  </si>
  <si>
    <t>Локальная БД Сметрикс, fer/46-04-001-04, 05.10.2026</t>
  </si>
  <si>
    <t>ФЕРр-2020</t>
  </si>
  <si>
    <t>55-5-1</t>
  </si>
  <si>
    <t>Локальная БД Сметрикс, ferr/55-5-1, 05.10.2026</t>
  </si>
  <si>
    <t>Локальная БД Сметрикс, fer/46-04-006-04, 05.10.2026</t>
  </si>
  <si>
    <t>Подытог базисных прямых затрат</t>
  </si>
  <si>
    <t>Подытог не является итогом сметы или ценой демонтажа сегодня. Оплата труда машинистов входит в стоимость машин, а не добавляется четвёртым слагаемым.</t>
  </si>
  <si>
    <t>Текущие цены</t>
  </si>
  <si>
    <t>Не заданы</t>
  </si>
  <si>
    <t>Источники и границы проверки</t>
  </si>
  <si>
    <t>Дата выгрузки 05.10.2026. Дата импорта не подтверждает последнюю официальную редакцию выбранных таблиц.</t>
  </si>
  <si>
    <t>Источник</t>
  </si>
  <si>
    <t>Адрес или идентификатор</t>
  </si>
  <si>
    <t>Что подтверждено</t>
  </si>
  <si>
    <t>Ограничение</t>
  </si>
  <si>
    <t>База Сметрикс</t>
  </si>
  <si>
    <t>ГЭСН и ГЭСНр ФСНБ-2022: сборники 46, 53, 55, 63</t>
  </si>
  <si>
    <t>Названия, измерители, составы, расходы ресурсов; выгрузка 05.10.2026</t>
  </si>
  <si>
    <t>Актуальность по последнему официальному дополнению не установлена</t>
  </si>
  <si>
    <t>ФЕР и ФЕРр ФСНБ-2020: 46-04-001-04, 55-5-1, 46-04-006-04</t>
  </si>
  <si>
    <t>Базисные ПЗ на измеритель: 122,56; 204,26; 637,89 руб.</t>
  </si>
  <si>
    <t>Базисный уровень цен 2001 г., без НР, СП и текущих цен</t>
  </si>
  <si>
    <t>Главгосэкспертиза, 18.05.2026</t>
  </si>
  <si>
    <t>Сообщение об изменении № 18 к ФСНБ-2022</t>
  </si>
  <si>
    <t>Подтверждено обновление базы; открыто 05.10.2026</t>
  </si>
  <si>
    <t>Не подтверждает неизменность конкретных таблиц статьи</t>
  </si>
  <si>
    <t>Бриф статьи, 05.10.2026</t>
  </si>
  <si>
    <t>demontazh-sten-i-peregorodok</t>
  </si>
  <si>
    <t>Учебные размеры: 10 × 3 м, 5 × 3 м, 6 × 3 м; проёмы 1 × 2 м; толщины 0,25 и 0,12 м</t>
  </si>
  <si>
    <t>Геометрия объясняет согласованные чистые объёмы, не заменяет правила обмера</t>
  </si>
  <si>
    <t>Записи ресурсов ФСНБ-2022</t>
  </si>
  <si>
    <t>91.18.01-508; 91.21.10-002; 91.06.06-048</t>
  </si>
  <si>
    <t>Единица маш.-ч подтверждена отдельными записями</t>
  </si>
  <si>
    <t>Единицы трудовых ресурсов не получены; значения опубликованы как показатели</t>
  </si>
  <si>
    <t>Проверка сметчиком</t>
  </si>
  <si>
    <t>Техническая часть и действующая база для объекта</t>
  </si>
  <si>
    <t>Проверяют технологию, сохранение, дополнительные операции, регион и период</t>
  </si>
  <si>
    <t>Расстояния, высотные пороги и числовые коэффициенты в таблице не назначаются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</si>
</sst>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6" x14ac:knownFonts="1">
    <font>
      <color theme="1"/>
      <family val="2"/>
      <scheme val="minor"/>
      <sz val="11"/>
      <name val="Calibri"/>
    </font>
    <font>
      <b/>
      <color rgb="FF493A31"/>
      <sz val="15"/>
      <name val="Arial"/>
    </font>
    <font>
      <color rgb="FF292929"/>
      <sz val="10"/>
      <name val="Arial"/>
    </font>
    <font>
      <b/>
      <color rgb="FFFFFFFF"/>
      <sz val="10"/>
      <name val="Arial"/>
    </font>
    <font>
      <color rgb="FF245B9A"/>
      <sz val="10"/>
      <name val="Arial"/>
    </font>
    <font>
      <color rgb="FF00804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A31"/>
      </patternFill>
    </fill>
    <fill>
      <patternFill patternType="solid">
        <fgColor rgb="FFF2F5FA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5D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0" fontId="4" fillId="3" borderId="0" xfId="0" applyFont="1" applyFill="1"/>
    <xf numFmtId="164" fontId="5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du.gge.ru/news/ocherednye-dopolneniya-i-izmeneniya-k-fsnb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5" customWidth="1"/>
    <col min="3" max="3" width="20" customWidth="1"/>
    <col min="4" max="4" width="32" customWidth="1"/>
    <col min="5" max="6" width="10" customWidth="1"/>
    <col min="7" max="7" width="12" customWidth="1"/>
    <col min="8" max="8" width="13" customWidth="1"/>
    <col min="9" max="9" width="12" customWidth="1"/>
    <col min="10" max="11" width="14" customWidth="1"/>
    <col min="12" max="12" width="12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8" x14ac:dyDescent="0.25">
      <c r="A3" s="2" t="s">
        <v>2</v>
      </c>
      <c r="B3" s="2" t="s">
        <v>3</v>
      </c>
      <c r="C3" s="2"/>
      <c r="D3" s="2"/>
      <c r="E3" s="2"/>
      <c r="F3" s="2"/>
      <c r="G3" s="2" t="s">
        <v>4</v>
      </c>
      <c r="H3" s="2" t="s">
        <v>5</v>
      </c>
    </row>
    <row r="4" spans="1:12" x14ac:dyDescent="0.25">
      <c r="A4" s="2" t="s">
        <v>6</v>
      </c>
      <c r="B4" s="2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44" customHeight="1" spans="1:12" x14ac:dyDescent="0.2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  <c r="K5" s="3" t="s">
        <v>18</v>
      </c>
      <c r="L5" s="3" t="s">
        <v>19</v>
      </c>
    </row>
    <row r="6" ht="66" customHeight="1" spans="1:12" x14ac:dyDescent="0.25">
      <c r="A6" s="4">
        <v>1</v>
      </c>
      <c r="B6" s="5" t="s">
        <v>20</v>
      </c>
      <c r="C6" s="5" t="s">
        <v>21</v>
      </c>
      <c r="D6" s="5" t="s">
        <v>22</v>
      </c>
      <c r="E6" s="6">
        <v>10</v>
      </c>
      <c r="F6" s="6">
        <v>3</v>
      </c>
      <c r="G6" s="6">
        <v>1</v>
      </c>
      <c r="H6" s="6">
        <v>2</v>
      </c>
      <c r="I6" s="6">
        <v>0.25</v>
      </c>
      <c r="J6" s="4">
        <f>IF(OR(E6="",F6=""),"",E6*F6-G6*H6)</f>
        <v>28</v>
      </c>
      <c r="K6" s="4">
        <f>IF(OR(J6="",I6=""),"",J6*I6)</f>
        <v>7</v>
      </c>
      <c r="L6" s="5" t="s">
        <v>23</v>
      </c>
    </row>
    <row r="7" ht="66" customHeight="1" spans="1:12" x14ac:dyDescent="0.25">
      <c r="A7" s="4">
        <v>2</v>
      </c>
      <c r="B7" s="5" t="s">
        <v>24</v>
      </c>
      <c r="C7" s="5" t="s">
        <v>21</v>
      </c>
      <c r="D7" s="5" t="s">
        <v>25</v>
      </c>
      <c r="E7" s="6">
        <v>5</v>
      </c>
      <c r="F7" s="6">
        <v>3</v>
      </c>
      <c r="G7" s="6">
        <v>1</v>
      </c>
      <c r="H7" s="6">
        <v>2</v>
      </c>
      <c r="I7" s="6">
        <v>0.12</v>
      </c>
      <c r="J7" s="4">
        <f>IF(OR(E7="",F7=""),"",E7*F7-G7*H7)</f>
        <v>13</v>
      </c>
      <c r="K7" s="4">
        <f>IF(OR(J7="",I7=""),"",J7*I7)</f>
        <v>1.56</v>
      </c>
      <c r="L7" s="5" t="s">
        <v>23</v>
      </c>
    </row>
    <row r="8" ht="66" customHeight="1" spans="1:12" x14ac:dyDescent="0.25">
      <c r="A8" s="4">
        <v>3</v>
      </c>
      <c r="B8" s="5" t="s">
        <v>24</v>
      </c>
      <c r="C8" s="5" t="s">
        <v>26</v>
      </c>
      <c r="D8" s="5" t="s">
        <v>27</v>
      </c>
      <c r="E8" s="6">
        <v>6</v>
      </c>
      <c r="F8" s="6">
        <v>3</v>
      </c>
      <c r="G8" s="6">
        <v>1</v>
      </c>
      <c r="H8" s="6">
        <v>2</v>
      </c>
      <c r="I8" s="7"/>
      <c r="J8" s="4">
        <f>IF(OR(E8="",F8=""),"",E8*F8-G8*H8)</f>
        <v>16</v>
      </c>
      <c r="K8" s="4" t="str">
        <f>IF(OR(J8="",I8=""),"",J8*I8)</f>
        <v/>
      </c>
      <c r="L8" s="5" t="s">
        <v>28</v>
      </c>
    </row>
    <row r="9" ht="66" customHeight="1" spans="1:12" x14ac:dyDescent="0.25">
      <c r="A9" s="4">
        <v>4</v>
      </c>
      <c r="B9" s="7"/>
      <c r="C9" s="7"/>
      <c r="D9" s="7"/>
      <c r="E9" s="7"/>
      <c r="F9" s="7"/>
      <c r="G9" s="7"/>
      <c r="H9" s="7"/>
      <c r="I9" s="7"/>
      <c r="J9" s="4" t="str">
        <f>IF(OR(E9="",F9=""),"",E9*F9-G9*H9)</f>
        <v/>
      </c>
      <c r="K9" s="4" t="str">
        <f>IF(OR(J9="",I9=""),"",J9*I9)</f>
        <v/>
      </c>
      <c r="L9" s="7"/>
    </row>
    <row r="11" ht="30" customHeight="1" spans="1:12" x14ac:dyDescent="0.25">
      <c r="A11" s="2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3" spans="1:9" x14ac:dyDescent="0.25">
      <c r="A13" s="2" t="s">
        <v>30</v>
      </c>
      <c r="E13" s="2" t="s">
        <v>4</v>
      </c>
      <c r="I13" s="2" t="s">
        <v>31</v>
      </c>
    </row>
    <row r="14" spans="1:9" x14ac:dyDescent="0.25">
      <c r="A14" s="2" t="s">
        <v>32</v>
      </c>
      <c r="E14" s="2" t="s">
        <v>4</v>
      </c>
      <c r="I14" s="2" t="s">
        <v>31</v>
      </c>
    </row>
    <row r="16" spans="1:12" x14ac:dyDescent="0.25">
      <c r="A16" s="2" t="s">
        <v>33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</sheetData>
  <mergeCells count="6">
    <mergeCell ref="A1:L1"/>
    <mergeCell ref="A2:L2"/>
    <mergeCell ref="B3:F3"/>
    <mergeCell ref="B4:L4"/>
    <mergeCell ref="A11:L11"/>
    <mergeCell ref="A16:L16"/>
  </mergeCells>
  <dataValidations count="1">
    <dataValidation type="decimal" operator="greaterThanOrEqual" allowBlank="1" showErrorMessage="1" error="Введите неотрицательный размер в метрах." sqref="E6:I9">
      <formula1>0</formula1>
    </dataValidation>
  </dataValidations>
  <pageMargins left="0.25" right="0.25" top="0.35" bottom="0.35" header="0.15" footer="0.15"/>
  <pageSetup paperSize="9" orientation="landscape" horizontalDpi="4294967295" verticalDpi="4294967295" scale="100" fitToWidth="1" fitToHeight="0"/>
  <headerFooter>
    <oddFooter>&amp;CСметрикс | Учебная рабочая таблица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9" customWidth="1"/>
    <col min="3" max="3" width="46" customWidth="1"/>
    <col min="4" max="4" width="13" customWidth="1"/>
    <col min="5" max="5" width="12" customWidth="1"/>
    <col min="6" max="6" width="14" customWidth="1"/>
    <col min="7" max="7" width="13" customWidth="1"/>
    <col min="8" max="8" width="46" customWidth="1"/>
    <col min="9" max="9" width="35" customWidth="1"/>
    <col min="10" max="10" width="32" customWidth="1"/>
  </cols>
  <sheetData>
    <row r="1" ht="30" customHeight="1" spans="1:10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 x14ac:dyDescent="0.25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</row>
    <row r="5" ht="44" customHeight="1" spans="1:10" x14ac:dyDescent="0.25">
      <c r="A5" s="3" t="s">
        <v>36</v>
      </c>
      <c r="B5" s="3" t="s">
        <v>37</v>
      </c>
      <c r="C5" s="3" t="s">
        <v>38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44</v>
      </c>
      <c r="J5" s="3" t="s">
        <v>45</v>
      </c>
    </row>
    <row r="6" ht="100" customHeight="1" spans="1:10" x14ac:dyDescent="0.25">
      <c r="A6" s="2" t="s">
        <v>46</v>
      </c>
      <c r="B6" s="2" t="s">
        <v>47</v>
      </c>
      <c r="C6" s="2" t="s">
        <v>48</v>
      </c>
      <c r="D6" s="2" t="s">
        <v>23</v>
      </c>
      <c r="E6" s="4">
        <v>1</v>
      </c>
      <c r="F6" s="8">
        <f>'ВОР'!K6</f>
        <v>7</v>
      </c>
      <c r="G6" s="4">
        <f>F6/E6</f>
        <v>7</v>
      </c>
      <c r="H6" s="2" t="s">
        <v>49</v>
      </c>
      <c r="I6" s="2" t="s">
        <v>50</v>
      </c>
      <c r="J6" s="2" t="s">
        <v>51</v>
      </c>
    </row>
    <row r="7" ht="100" customHeight="1" spans="1:10" x14ac:dyDescent="0.25">
      <c r="A7" s="2" t="s">
        <v>52</v>
      </c>
      <c r="B7" s="2" t="s">
        <v>53</v>
      </c>
      <c r="C7" s="2" t="s">
        <v>54</v>
      </c>
      <c r="D7" s="2" t="s">
        <v>23</v>
      </c>
      <c r="E7" s="4">
        <v>1</v>
      </c>
      <c r="F7" s="8">
        <f>'ВОР'!K7</f>
        <v>1.56</v>
      </c>
      <c r="G7" s="4">
        <f>F7/E7</f>
        <v>1.56</v>
      </c>
      <c r="H7" s="2" t="s">
        <v>55</v>
      </c>
      <c r="I7" s="2" t="s">
        <v>50</v>
      </c>
      <c r="J7" s="2" t="s">
        <v>56</v>
      </c>
    </row>
    <row r="8" ht="100" customHeight="1" spans="1:10" x14ac:dyDescent="0.25">
      <c r="A8" s="2" t="s">
        <v>46</v>
      </c>
      <c r="B8" s="2" t="s">
        <v>57</v>
      </c>
      <c r="C8" s="2" t="s">
        <v>58</v>
      </c>
      <c r="D8" s="2" t="s">
        <v>59</v>
      </c>
      <c r="E8" s="4">
        <v>100</v>
      </c>
      <c r="F8" s="8">
        <f>'ВОР'!J8</f>
        <v>16</v>
      </c>
      <c r="G8" s="4">
        <f>F8/E8</f>
        <v>0.16</v>
      </c>
      <c r="H8" s="2" t="s">
        <v>60</v>
      </c>
      <c r="I8" s="2" t="s">
        <v>50</v>
      </c>
      <c r="J8" s="2" t="s">
        <v>61</v>
      </c>
    </row>
    <row r="10" ht="36" customHeight="1" spans="1:10" x14ac:dyDescent="0.25">
      <c r="A10" s="2" t="s">
        <v>62</v>
      </c>
      <c r="B10" s="2"/>
      <c r="C10" s="2"/>
      <c r="D10" s="2"/>
      <c r="E10" s="2"/>
      <c r="F10" s="2"/>
      <c r="G10" s="2"/>
      <c r="H10" s="2"/>
      <c r="I10" s="2"/>
      <c r="J10" s="2"/>
    </row>
    <row r="12" ht="36" customHeight="1" spans="1:10" x14ac:dyDescent="0.25">
      <c r="A12" s="2" t="s">
        <v>63</v>
      </c>
      <c r="B12" s="2"/>
      <c r="C12" s="2"/>
      <c r="D12" s="2"/>
      <c r="E12" s="2"/>
      <c r="F12" s="2"/>
      <c r="G12" s="2"/>
      <c r="H12" s="2"/>
      <c r="I12" s="2"/>
      <c r="J12" s="2"/>
    </row>
    <row r="13" ht="36" customHeight="1" spans="1:10" x14ac:dyDescent="0.25">
      <c r="A13" s="2" t="s">
        <v>64</v>
      </c>
      <c r="B13" s="2"/>
      <c r="C13" s="2"/>
      <c r="D13" s="2"/>
      <c r="E13" s="2"/>
      <c r="F13" s="2"/>
      <c r="G13" s="2"/>
      <c r="H13" s="2"/>
      <c r="I13" s="2"/>
      <c r="J13" s="2"/>
    </row>
    <row r="14" ht="36" customHeight="1" spans="1:10" x14ac:dyDescent="0.25">
      <c r="A14" s="2" t="s">
        <v>65</v>
      </c>
      <c r="B14" s="2"/>
      <c r="C14" s="2"/>
      <c r="D14" s="2"/>
      <c r="E14" s="2"/>
      <c r="F14" s="2"/>
      <c r="G14" s="2"/>
      <c r="H14" s="2"/>
      <c r="I14" s="2"/>
      <c r="J14" s="2"/>
    </row>
    <row r="15" ht="36" customHeight="1" spans="1:10" x14ac:dyDescent="0.25">
      <c r="A15" s="2" t="s">
        <v>66</v>
      </c>
      <c r="B15" s="2"/>
      <c r="C15" s="2"/>
      <c r="D15" s="2"/>
      <c r="E15" s="2"/>
      <c r="F15" s="2"/>
      <c r="G15" s="2"/>
      <c r="H15" s="2"/>
      <c r="I15" s="2"/>
      <c r="J15" s="2"/>
    </row>
  </sheetData>
  <mergeCells count="7">
    <mergeCell ref="A1:J1"/>
    <mergeCell ref="A2:J2"/>
    <mergeCell ref="A10:J10"/>
    <mergeCell ref="A12:J12"/>
    <mergeCell ref="A13:J13"/>
    <mergeCell ref="A14:J14"/>
    <mergeCell ref="A15:J15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&amp;CСметрикс | Учебная рабочая таблица | 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44" customWidth="1"/>
    <col min="4" max="4" width="15" customWidth="1"/>
    <col min="5" max="5" width="18" customWidth="1"/>
    <col min="6" max="7" width="17" customWidth="1"/>
    <col min="8" max="8" width="44" customWidth="1"/>
  </cols>
  <sheetData>
    <row r="1" ht="30" customHeight="1" spans="1:8" x14ac:dyDescent="0.25">
      <c r="A1" s="1" t="s">
        <v>67</v>
      </c>
      <c r="B1" s="1"/>
      <c r="C1" s="1"/>
      <c r="D1" s="1"/>
      <c r="E1" s="1"/>
      <c r="F1" s="1"/>
      <c r="G1" s="1"/>
      <c r="H1" s="1"/>
    </row>
    <row r="2" ht="42" customHeight="1" spans="1:8" x14ac:dyDescent="0.25">
      <c r="A2" s="2" t="s">
        <v>68</v>
      </c>
      <c r="B2" s="2"/>
      <c r="C2" s="2"/>
      <c r="D2" s="2"/>
      <c r="E2" s="2"/>
      <c r="F2" s="2"/>
      <c r="G2" s="2"/>
      <c r="H2" s="2"/>
    </row>
    <row r="5" ht="44" customHeight="1" spans="1:8" x14ac:dyDescent="0.25">
      <c r="A5" s="3" t="s">
        <v>69</v>
      </c>
      <c r="B5" s="3" t="s">
        <v>70</v>
      </c>
      <c r="C5" s="3" t="s">
        <v>71</v>
      </c>
      <c r="D5" s="3" t="s">
        <v>72</v>
      </c>
      <c r="E5" s="3" t="s">
        <v>73</v>
      </c>
      <c r="F5" s="3" t="s">
        <v>42</v>
      </c>
      <c r="G5" s="3" t="s">
        <v>74</v>
      </c>
      <c r="H5" s="3" t="s">
        <v>75</v>
      </c>
    </row>
    <row r="6" ht="68" customHeight="1" spans="1:8" x14ac:dyDescent="0.25">
      <c r="A6" s="2" t="s">
        <v>76</v>
      </c>
      <c r="B6" s="2" t="s">
        <v>77</v>
      </c>
      <c r="C6" s="2" t="s">
        <v>78</v>
      </c>
      <c r="D6" s="2" t="s">
        <v>79</v>
      </c>
      <c r="E6" s="4">
        <v>7.1</v>
      </c>
      <c r="F6" s="8">
        <f>'Выбор нормы'!G6</f>
        <v>7</v>
      </c>
      <c r="G6" s="4">
        <f>E6*F6</f>
        <v>49.699999999999996</v>
      </c>
      <c r="H6" s="2" t="s">
        <v>80</v>
      </c>
    </row>
    <row r="7" ht="68" customHeight="1" spans="1:8" x14ac:dyDescent="0.25">
      <c r="A7" s="2" t="s">
        <v>76</v>
      </c>
      <c r="B7" s="2" t="s">
        <v>81</v>
      </c>
      <c r="C7" s="2" t="s">
        <v>82</v>
      </c>
      <c r="D7" s="2" t="s">
        <v>83</v>
      </c>
      <c r="E7" s="4">
        <v>1.15</v>
      </c>
      <c r="F7" s="8">
        <f>'Выбор нормы'!G6</f>
        <v>7</v>
      </c>
      <c r="G7" s="4">
        <f>E7*F7</f>
        <v>8.049999999999999</v>
      </c>
      <c r="H7" s="2" t="s">
        <v>84</v>
      </c>
    </row>
    <row r="8" ht="68" customHeight="1" spans="1:8" x14ac:dyDescent="0.25">
      <c r="A8" s="2" t="s">
        <v>76</v>
      </c>
      <c r="B8" s="2" t="s">
        <v>85</v>
      </c>
      <c r="C8" s="2" t="s">
        <v>86</v>
      </c>
      <c r="D8" s="2" t="s">
        <v>83</v>
      </c>
      <c r="E8" s="4">
        <v>2.3</v>
      </c>
      <c r="F8" s="8">
        <f>'Выбор нормы'!G6</f>
        <v>7</v>
      </c>
      <c r="G8" s="4">
        <f>E8*F8</f>
        <v>16.099999999999998</v>
      </c>
      <c r="H8" s="2" t="s">
        <v>84</v>
      </c>
    </row>
    <row r="9" ht="68" customHeight="1" spans="1:8" x14ac:dyDescent="0.25">
      <c r="A9" s="2" t="s">
        <v>87</v>
      </c>
      <c r="B9" s="2" t="s">
        <v>88</v>
      </c>
      <c r="C9" s="2" t="s">
        <v>89</v>
      </c>
      <c r="D9" s="2" t="s">
        <v>79</v>
      </c>
      <c r="E9" s="4">
        <v>15.88</v>
      </c>
      <c r="F9" s="8">
        <f>'Выбор нормы'!G7</f>
        <v>1.56</v>
      </c>
      <c r="G9" s="4">
        <f>E9*F9</f>
        <v>24.772800000000004</v>
      </c>
      <c r="H9" s="2" t="s">
        <v>80</v>
      </c>
    </row>
    <row r="10" ht="68" customHeight="1" spans="1:8" x14ac:dyDescent="0.25">
      <c r="A10" s="2" t="s">
        <v>87</v>
      </c>
      <c r="B10" s="2" t="s">
        <v>81</v>
      </c>
      <c r="C10" s="2" t="s">
        <v>82</v>
      </c>
      <c r="D10" s="2" t="s">
        <v>83</v>
      </c>
      <c r="E10" s="4">
        <v>1.55</v>
      </c>
      <c r="F10" s="8">
        <f>'Выбор нормы'!G7</f>
        <v>1.56</v>
      </c>
      <c r="G10" s="4">
        <f>E10*F10</f>
        <v>2.418</v>
      </c>
      <c r="H10" s="2" t="s">
        <v>84</v>
      </c>
    </row>
    <row r="11" ht="68" customHeight="1" spans="1:8" x14ac:dyDescent="0.25">
      <c r="A11" s="2" t="s">
        <v>87</v>
      </c>
      <c r="B11" s="2" t="s">
        <v>85</v>
      </c>
      <c r="C11" s="2" t="s">
        <v>86</v>
      </c>
      <c r="D11" s="2" t="s">
        <v>83</v>
      </c>
      <c r="E11" s="4">
        <v>3.1</v>
      </c>
      <c r="F11" s="8">
        <f>'Выбор нормы'!G7</f>
        <v>1.56</v>
      </c>
      <c r="G11" s="4">
        <f>E11*F11</f>
        <v>4.836</v>
      </c>
      <c r="H11" s="2" t="s">
        <v>84</v>
      </c>
    </row>
    <row r="12" ht="68" customHeight="1" spans="1:8" x14ac:dyDescent="0.25">
      <c r="A12" s="2" t="s">
        <v>90</v>
      </c>
      <c r="B12" s="2" t="s">
        <v>91</v>
      </c>
      <c r="C12" s="2" t="s">
        <v>92</v>
      </c>
      <c r="D12" s="2" t="s">
        <v>79</v>
      </c>
      <c r="E12" s="4">
        <v>65.8</v>
      </c>
      <c r="F12" s="8">
        <f>'Выбор нормы'!G8</f>
        <v>0.16</v>
      </c>
      <c r="G12" s="4">
        <f>E12*F12</f>
        <v>10.528</v>
      </c>
      <c r="H12" s="2" t="s">
        <v>80</v>
      </c>
    </row>
    <row r="13" ht="68" customHeight="1" spans="1:8" x14ac:dyDescent="0.25">
      <c r="A13" s="2" t="s">
        <v>90</v>
      </c>
      <c r="B13" s="2" t="s">
        <v>93</v>
      </c>
      <c r="C13" s="2" t="s">
        <v>94</v>
      </c>
      <c r="D13" s="2" t="s">
        <v>83</v>
      </c>
      <c r="E13" s="4">
        <v>3.84</v>
      </c>
      <c r="F13" s="8">
        <f>'Выбор нормы'!G8</f>
        <v>0.16</v>
      </c>
      <c r="G13" s="4">
        <f>E13*F13</f>
        <v>0.6144</v>
      </c>
      <c r="H13" s="2" t="s">
        <v>84</v>
      </c>
    </row>
    <row r="15" ht="32" customHeight="1" spans="1:8" x14ac:dyDescent="0.25">
      <c r="A15" s="2" t="s">
        <v>95</v>
      </c>
      <c r="B15" s="2"/>
      <c r="C15" s="2"/>
      <c r="D15" s="2"/>
      <c r="E15" s="2"/>
      <c r="F15" s="2"/>
      <c r="G15" s="2"/>
      <c r="H15" s="2"/>
    </row>
    <row r="16" ht="38" customHeight="1" spans="1:8" x14ac:dyDescent="0.25">
      <c r="A16" s="3" t="s">
        <v>36</v>
      </c>
      <c r="B16" s="3" t="s">
        <v>37</v>
      </c>
      <c r="C16" s="3" t="s">
        <v>96</v>
      </c>
      <c r="D16" s="3" t="s">
        <v>39</v>
      </c>
      <c r="E16" s="3" t="s">
        <v>42</v>
      </c>
      <c r="F16" s="3" t="s">
        <v>97</v>
      </c>
      <c r="G16" s="3" t="s">
        <v>98</v>
      </c>
      <c r="H16" s="3" t="s">
        <v>99</v>
      </c>
    </row>
    <row r="17" ht="68" customHeight="1" spans="1:8" x14ac:dyDescent="0.25">
      <c r="A17" s="2" t="s">
        <v>100</v>
      </c>
      <c r="B17" s="2" t="s">
        <v>47</v>
      </c>
      <c r="C17" s="2" t="s">
        <v>48</v>
      </c>
      <c r="D17" s="2" t="s">
        <v>23</v>
      </c>
      <c r="E17" s="8">
        <f>'Выбор нормы'!G6</f>
        <v>7</v>
      </c>
      <c r="F17" s="9">
        <v>122.56</v>
      </c>
      <c r="G17" s="9">
        <f>ROUND(E17*F17,2)</f>
        <v>857.92</v>
      </c>
      <c r="H17" s="2" t="s">
        <v>101</v>
      </c>
    </row>
    <row r="18" ht="68" customHeight="1" spans="1:8" x14ac:dyDescent="0.25">
      <c r="A18" s="2" t="s">
        <v>102</v>
      </c>
      <c r="B18" s="2" t="s">
        <v>103</v>
      </c>
      <c r="C18" s="2" t="s">
        <v>54</v>
      </c>
      <c r="D18" s="2" t="s">
        <v>23</v>
      </c>
      <c r="E18" s="8">
        <f>'Выбор нормы'!G7</f>
        <v>1.56</v>
      </c>
      <c r="F18" s="9">
        <v>204.26</v>
      </c>
      <c r="G18" s="9">
        <f>ROUND(E18*F18,2)</f>
        <v>318.65</v>
      </c>
      <c r="H18" s="2" t="s">
        <v>104</v>
      </c>
    </row>
    <row r="19" ht="68" customHeight="1" spans="1:8" x14ac:dyDescent="0.25">
      <c r="A19" s="2" t="s">
        <v>100</v>
      </c>
      <c r="B19" s="2" t="s">
        <v>57</v>
      </c>
      <c r="C19" s="2" t="s">
        <v>58</v>
      </c>
      <c r="D19" s="2" t="s">
        <v>59</v>
      </c>
      <c r="E19" s="8">
        <f>'Выбор нормы'!G8</f>
        <v>0.16</v>
      </c>
      <c r="F19" s="9">
        <v>637.89</v>
      </c>
      <c r="G19" s="9">
        <f>ROUND(E19*F19,2)</f>
        <v>102.06</v>
      </c>
      <c r="H19" s="2" t="s">
        <v>105</v>
      </c>
    </row>
    <row r="20" spans="1:7" x14ac:dyDescent="0.25">
      <c r="A20" s="2" t="s">
        <v>106</v>
      </c>
      <c r="B20" s="2"/>
      <c r="C20" s="2"/>
      <c r="D20" s="2"/>
      <c r="E20" s="2"/>
      <c r="F20" s="2"/>
      <c r="G20" s="9">
        <f>SUM(G17:G19)</f>
        <v>1278.6299999999999</v>
      </c>
    </row>
    <row r="22" ht="40" customHeight="1" spans="1:8" x14ac:dyDescent="0.25">
      <c r="A22" s="2" t="s">
        <v>107</v>
      </c>
      <c r="B22" s="2"/>
      <c r="C22" s="2"/>
      <c r="D22" s="2"/>
      <c r="E22" s="2"/>
      <c r="F22" s="2"/>
      <c r="G22" s="2"/>
      <c r="H22" s="2"/>
    </row>
    <row r="24" spans="1:3" x14ac:dyDescent="0.25">
      <c r="A24" s="2" t="s">
        <v>108</v>
      </c>
      <c r="C24" s="2" t="s">
        <v>109</v>
      </c>
    </row>
  </sheetData>
  <mergeCells count="5">
    <mergeCell ref="A1:H1"/>
    <mergeCell ref="A2:H2"/>
    <mergeCell ref="A15:H15"/>
    <mergeCell ref="A20:F20"/>
    <mergeCell ref="A22:H22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&amp;CСметрикс | Учебная рабочая таблица | 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8" customWidth="1"/>
    <col min="3" max="3" width="60" customWidth="1"/>
    <col min="4" max="4" width="58" customWidth="1"/>
  </cols>
  <sheetData>
    <row r="1" ht="30" customHeight="1" spans="1:4" x14ac:dyDescent="0.25">
      <c r="A1" s="1" t="s">
        <v>110</v>
      </c>
      <c r="B1" s="1"/>
      <c r="C1" s="1"/>
      <c r="D1" s="1"/>
    </row>
    <row r="2" ht="42" customHeight="1" spans="1:4" x14ac:dyDescent="0.25">
      <c r="A2" s="2" t="s">
        <v>111</v>
      </c>
      <c r="B2" s="2"/>
      <c r="C2" s="2"/>
      <c r="D2" s="2"/>
    </row>
    <row r="5" ht="44" customHeight="1" spans="1:4" x14ac:dyDescent="0.25">
      <c r="A5" s="3" t="s">
        <v>112</v>
      </c>
      <c r="B5" s="3" t="s">
        <v>113</v>
      </c>
      <c r="C5" s="3" t="s">
        <v>114</v>
      </c>
      <c r="D5" s="3" t="s">
        <v>115</v>
      </c>
    </row>
    <row r="6" ht="85" customHeight="1" spans="1:4" x14ac:dyDescent="0.25">
      <c r="A6" s="2" t="s">
        <v>116</v>
      </c>
      <c r="B6" s="2" t="s">
        <v>117</v>
      </c>
      <c r="C6" s="2" t="s">
        <v>118</v>
      </c>
      <c r="D6" s="2" t="s">
        <v>119</v>
      </c>
    </row>
    <row r="7" ht="85" customHeight="1" spans="1:4" x14ac:dyDescent="0.25">
      <c r="A7" s="2" t="s">
        <v>116</v>
      </c>
      <c r="B7" s="2" t="s">
        <v>120</v>
      </c>
      <c r="C7" s="2" t="s">
        <v>121</v>
      </c>
      <c r="D7" s="2" t="s">
        <v>122</v>
      </c>
    </row>
    <row r="8" ht="85" customHeight="1" spans="1:4" x14ac:dyDescent="0.25">
      <c r="A8" s="2" t="s">
        <v>123</v>
      </c>
      <c r="B8" s="2" t="s">
        <v>124</v>
      </c>
      <c r="C8" s="2" t="s">
        <v>125</v>
      </c>
      <c r="D8" s="2" t="s">
        <v>126</v>
      </c>
    </row>
    <row r="9" ht="85" customHeight="1" spans="1:4" x14ac:dyDescent="0.25">
      <c r="A9" s="2" t="s">
        <v>127</v>
      </c>
      <c r="B9" s="2" t="s">
        <v>128</v>
      </c>
      <c r="C9" s="2" t="s">
        <v>129</v>
      </c>
      <c r="D9" s="2" t="s">
        <v>130</v>
      </c>
    </row>
    <row r="10" ht="85" customHeight="1" spans="1:4" x14ac:dyDescent="0.25">
      <c r="A10" s="2" t="s">
        <v>131</v>
      </c>
      <c r="B10" s="2" t="s">
        <v>132</v>
      </c>
      <c r="C10" s="2" t="s">
        <v>133</v>
      </c>
      <c r="D10" s="2" t="s">
        <v>134</v>
      </c>
    </row>
    <row r="11" ht="85" customHeight="1" spans="1:4" x14ac:dyDescent="0.25">
      <c r="A11" s="2" t="s">
        <v>135</v>
      </c>
      <c r="B11" s="2" t="s">
        <v>136</v>
      </c>
      <c r="C11" s="2" t="s">
        <v>137</v>
      </c>
      <c r="D11" s="2" t="s">
        <v>138</v>
      </c>
    </row>
  </sheetData>
  <mergeCells count="2">
    <mergeCell ref="A1:D1"/>
    <mergeCell ref="A2:D2"/>
  </mergeCells>
  <hyperlinks>
    <hyperlink ref="B8" r:id="rId1"/>
  </hyperlinks>
  <pageMargins left="0.25" right="0.25" top="0.35" bottom="0.35" header="0.15" footer="0.15"/>
  <pageSetup paperSize="9" orientation="landscape" horizontalDpi="4294967295" verticalDpi="4294967295" scale="100" fitToWidth="1" fitToHeight="0"/>
  <headerFooter>
    <oddFooter>&amp;CСметрикс | Учебная рабочая таблица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2026-10-05T15:51:53Z</dcterms:modified>
</cp:coreProperties>
</file>