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" state="visible" r:id="rId5"/>
    <sheet sheetId="3" name="Расчёт" state="visible" r:id="rId6"/>
    <sheet sheetId="4" name="Проверка" state="visible" r:id="rId7"/>
  </sheets>
  <definedNames>
    <definedName name="_xlnm.Print_Area" localSheetId="0">'ВОР'!$A1:$K11</definedName>
    <definedName name="_xlnm.Print_Titles" localSheetId="0">'ВОР'!$1:$8</definedName>
    <definedName name="_xlnm.Print_Area" localSheetId="1">'Выбор норм'!$A1:$H15</definedName>
    <definedName name="_xlnm.Print_Titles" localSheetId="1">'Выбор норм'!$1:$8</definedName>
    <definedName name="_xlnm.Print_Area" localSheetId="2">'Расчёт'!$A1:$J27</definedName>
    <definedName name="_xlnm.Print_Titles" localSheetId="2">'Расчёт'!$1:$8</definedName>
    <definedName name="_xlnm.Print_Area" localSheetId="3">'Проверка'!$A1:$D22</definedName>
    <definedName name="_xlnm.Print_Titles" localSheetId="3">'Проверка'!$1:$8</definedName>
  </definedNames>
  <calcPr calcId="171027" fullCalcOnLoad="1"/>
</workbook>
</file>

<file path=xl/sharedStrings.xml><?xml version="1.0" encoding="utf-8"?>
<sst xmlns="http://schemas.openxmlformats.org/spreadsheetml/2006/main" count="154" uniqueCount="120">
  <si>
    <t>Ведомость демонтажа плитки</t>
  </si>
  <si>
    <t>Бланк для своих объёмов. Жёлтые ячейки редактируются.</t>
  </si>
  <si>
    <t>Объект</t>
  </si>
  <si>
    <t>Дата</t>
  </si>
  <si>
    <t>Документ-основание</t>
  </si>
  <si>
    <t>№</t>
  </si>
  <si>
    <t>Помещение / элемент</t>
  </si>
  <si>
    <t>Наименование работы</t>
  </si>
  <si>
    <t>Материал</t>
  </si>
  <si>
    <t>Поверхность</t>
  </si>
  <si>
    <t>Единица ВОР</t>
  </si>
  <si>
    <t>Объём ВОР</t>
  </si>
  <si>
    <t>Сохранение основания</t>
  </si>
  <si>
    <t>Годные материалы</t>
  </si>
  <si>
    <t>Источник объёма</t>
  </si>
  <si>
    <t>Составил / проверил</t>
  </si>
  <si>
    <t>Разборка покрытия пола</t>
  </si>
  <si>
    <t>Керамическая плитка</t>
  </si>
  <si>
    <t>Пол</t>
  </si>
  <si>
    <t>м²</t>
  </si>
  <si>
    <t>Стяжку сохранить</t>
  </si>
  <si>
    <t>Разборка облицовки стен</t>
  </si>
  <si>
    <t>Глазурованная керамическая плитка</t>
  </si>
  <si>
    <t>Стены</t>
  </si>
  <si>
    <t>Разборка плинтуса</t>
  </si>
  <si>
    <t>Плинтус</t>
  </si>
  <si>
    <t>м</t>
  </si>
  <si>
    <t>Выбор нормы по поверхности и материалу</t>
  </si>
  <si>
    <t>ГЭСНр: ФСНБ-2022. ФЕРр: ФСНБ-2020. Редакцию базы сверяют с заданием на смету.</t>
  </si>
  <si>
    <t>Условие выбора</t>
  </si>
  <si>
    <t>Наименование ГЭСНр</t>
  </si>
  <si>
    <t>Шифр ГЭСНр</t>
  </si>
  <si>
    <t>Измеритель</t>
  </si>
  <si>
    <t>ФЕРр ФСНБ-2020</t>
  </si>
  <si>
    <t>Состав работ ГЭСНр</t>
  </si>
  <si>
    <t>Что проверить отдельно</t>
  </si>
  <si>
    <t>Источник</t>
  </si>
  <si>
    <t>Пол, керамика</t>
  </si>
  <si>
    <t>Разборка покрытий полов: из керамических плиток</t>
  </si>
  <si>
    <t>57-01-002-03</t>
  </si>
  <si>
    <t>100 м²</t>
  </si>
  <si>
    <t>57-2-3</t>
  </si>
  <si>
    <t>Разборка покрытий с очисткой материалов и оснований. Укладка на строительной площадке.</t>
  </si>
  <si>
    <t>Подготовка основания, стяжка, сохранение материала, работы с отходами</t>
  </si>
  <si>
    <t>Сметрикс, нормы ФСНБ-2022: /spravochnik/gesnr-2022/57-01-002/</t>
  </si>
  <si>
    <t>Пол, керамогранит</t>
  </si>
  <si>
    <t>Разборка покрытий полов: из керамогранитных плит</t>
  </si>
  <si>
    <t>57-01-002-08</t>
  </si>
  <si>
    <t>57-2-8</t>
  </si>
  <si>
    <t>Стены, глазурованная керамика</t>
  </si>
  <si>
    <t>Разборка облицовки стен: из керамических глазурованных плиток</t>
  </si>
  <si>
    <t>63-03-001-05</t>
  </si>
  <si>
    <t>63-7-5</t>
  </si>
  <si>
    <t>Разборка облицовки из плит и плиток. Очистка годных плит и плиток от раствора. Укладка годных плит и плиток в штабели.</t>
  </si>
  <si>
    <t>Сметрикс, нормы ФСНБ-2022: /spravochnik/gesnr-2022/63-03-001/</t>
  </si>
  <si>
    <t>Плинтус, цемент или керамика</t>
  </si>
  <si>
    <t>Разборка плинтусов: цементных и из керамической плитки</t>
  </si>
  <si>
    <t>57-01-003-02</t>
  </si>
  <si>
    <t>100 м</t>
  </si>
  <si>
    <t>57-3-2</t>
  </si>
  <si>
    <t>Разборка плинтусов.</t>
  </si>
  <si>
    <t>Сметрикс, нормы ФСНБ-2022: /spravochnik/gesnr-2022/57-01-003/</t>
  </si>
  <si>
    <t>Плинтус, керамогранит</t>
  </si>
  <si>
    <t>Разборка плинтусов: керамогранитных</t>
  </si>
  <si>
    <t>57-01-003-03</t>
  </si>
  <si>
    <t>57-3-3</t>
  </si>
  <si>
    <t>Разборка плинтусов с очисткой годного материала и оснований. Укладка годного материала на строительной площадке.</t>
  </si>
  <si>
    <t>Пол, плитки ПВХ</t>
  </si>
  <si>
    <t>Разборка покрытий полов: из плиток поливинилхлоридных</t>
  </si>
  <si>
    <t>57-01-002-02</t>
  </si>
  <si>
    <t>Не сопоставлена в таблице</t>
  </si>
  <si>
    <t>Смена плиток с укладкой новых</t>
  </si>
  <si>
    <t>Смена керамических коврово-мозаичных плиток в полах: до 10 шт.</t>
  </si>
  <si>
    <t>57-01-015-01</t>
  </si>
  <si>
    <t>100 шт</t>
  </si>
  <si>
    <t>Вырубка старых поврежденных плиток вручную с расчисткой мест. Укладка плиток на растворе с расшивкой швов и протиркой поверхности.</t>
  </si>
  <si>
    <t>Удаление и укладка новых плиток; не применять к одному снятию покрытия</t>
  </si>
  <si>
    <t>Сметрикс, нормы ФСНБ-2022: /spravochnik/gesnr-2022/57-01-015/</t>
  </si>
  <si>
    <t>Расчёт количества и затрат</t>
  </si>
  <si>
    <t>Труд рабочих ГЭСНр и базисные ПЗ ФЕРр рассчитаны раздельно. Это не итог сметы и не текущая стоимость.</t>
  </si>
  <si>
    <t>Работа</t>
  </si>
  <si>
    <t>ГЭСНр ФСНБ-2022</t>
  </si>
  <si>
    <t>Количество</t>
  </si>
  <si>
    <t>Труд на измеритель, чел.-ч</t>
  </si>
  <si>
    <t>Труд по строке, чел.-ч</t>
  </si>
  <si>
    <t>Всего труд рабочих, чел.-ч</t>
  </si>
  <si>
    <t>ФЕРр ФСНБ-2020, базисный уровень цен 2001 г.</t>
  </si>
  <si>
    <t>Работа / ФЕРр</t>
  </si>
  <si>
    <t>ПЗ на измеритель, руб.</t>
  </si>
  <si>
    <t>ПЗ по строке, руб.</t>
  </si>
  <si>
    <t>ОЗП, руб.</t>
  </si>
  <si>
    <t>ЭМ, руб.</t>
  </si>
  <si>
    <t>МАТ, руб.</t>
  </si>
  <si>
    <t>ЗПМ в составе ЭМ, руб.</t>
  </si>
  <si>
    <t>ФОТ, руб.</t>
  </si>
  <si>
    <t>Разборка покрытия пола, 57-2-3</t>
  </si>
  <si>
    <t>Разборка облицовки стен, 63-7-5</t>
  </si>
  <si>
    <t>Разборка плинтуса, 57-3-2</t>
  </si>
  <si>
    <t>Базисные прямые затраты</t>
  </si>
  <si>
    <t>ЗПМ входит в ЭМ и повторно к ПЗ не прибавляется. НР, СП, перевозка, непредвиденные и НДС здесь не рассчитаны.</t>
  </si>
  <si>
    <t>Труд рабочих: нормы ГЭСНр ФСНБ-2022, измерение в чел.-ч по п. 47 первоначальной редакции Методики № 421/пр.</t>
  </si>
  <si>
    <t>Методика № 421/пр от 04.08.2020, п. 47</t>
  </si>
  <si>
    <t>Для итогов заполните все три объёма ВОР. Нулевой объём допустим.</t>
  </si>
  <si>
    <t>Проверка подбора и исходных данных</t>
  </si>
  <si>
    <t>Проверку выполняет сметчик. Заполните статус и замечания по каждой строке.</t>
  </si>
  <si>
    <t>Что проверить</t>
  </si>
  <si>
    <t>Статус</t>
  </si>
  <si>
    <t>Замечания</t>
  </si>
  <si>
    <t>Нормативная база и её редакция соответствуют заданию на смету</t>
  </si>
  <si>
    <t>Материал и поверхность уточнены у каждой строки</t>
  </si>
  <si>
    <t>Пол, стены и плинтус разделены</t>
  </si>
  <si>
    <t>Единицы ВОР и измерители норм сверены</t>
  </si>
  <si>
    <t>Очистка основания не посчитана повторно</t>
  </si>
  <si>
    <t>Стяжку сохраняют или её разборка обоснована отдельно</t>
  </si>
  <si>
    <t>Требования к годным материалам заданы</t>
  </si>
  <si>
    <t>Масса, погрузка и расстояние перевозки отходов определены</t>
  </si>
  <si>
    <t>ГЭСНр и ФЕРр не задвоены; базисные ПЗ подписаны</t>
  </si>
  <si>
    <t>Проверены шифры, объёмы и дополнительные операции</t>
  </si>
  <si>
    <t>Проверил сметчик</t>
  </si>
  <si>
    <t>Дата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</si>
</sst>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"/>
    <numFmt numFmtId="166" formatCode="0.####"/>
  </numFmts>
  <fonts count="5" x14ac:knownFonts="1">
    <font>
      <color theme="1"/>
      <family val="2"/>
      <scheme val="minor"/>
      <sz val="11"/>
      <name val="Calibri"/>
    </font>
    <font>
      <b/>
      <color rgb="563C2E"/>
      <sz val="14"/>
      <name val="Arial"/>
    </font>
    <font>
      <color rgb="24211F"/>
      <sz val="10"/>
      <name val="Arial"/>
    </font>
    <font>
      <b/>
      <color rgb="FFFFFF"/>
      <sz val="10"/>
      <name val="Arial"/>
    </font>
    <font>
      <b/>
      <color rgb="563C2E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CE"/>
      </patternFill>
    </fill>
    <fill>
      <patternFill patternType="solid">
        <fgColor rgb="563C2E"/>
      </patternFill>
    </fill>
  </fills>
  <borders count="2">
    <border>
      <left/>
      <right/>
      <top/>
      <bottom/>
      <diagonal/>
    </border>
    <border>
      <left/>
      <right/>
      <top/>
      <bottom style="hair">
        <color rgb="DDD4C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 applyProtection="1">
      <alignment vertical="center" wrapText="1"/>
      <protection locked="0"/>
    </xf>
    <xf numFmtId="164" fontId="2" fillId="2" borderId="0" xfId="0" applyNumberFormat="1" applyFont="1" applyFill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65" fontId="0" fillId="2" borderId="0" xfId="0" applyNumberFormat="1" applyFill="1" applyProtection="1">
      <protection locked="0"/>
    </xf>
    <xf numFmtId="0" fontId="2" fillId="0" borderId="1" xfId="0" applyFont="1" applyBorder="1" applyAlignment="1">
      <alignment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66" fontId="0" fillId="0" borderId="0" xfId="0" applyNumberFormat="1"/>
    <xf numFmtId="166" fontId="4" fillId="0" borderId="1" xfId="0" applyNumberFormat="1" applyFont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65" fontId="0" fillId="0" borderId="0" xfId="0" applyNumberFormat="1"/>
    <xf numFmtId="4" fontId="0" fillId="0" borderId="0" xfId="0" applyNumberFormat="1"/>
    <xf numFmtId="4" fontId="4" fillId="0" borderId="1" xfId="0" applyNumberFormat="1" applyFont="1" applyBorder="1" applyAlignment="1">
      <alignment horizontal="right" vertical="center" wrapText="1"/>
    </xf>
    <xf numFmtId="164" fontId="0" fillId="2" borderId="0" xfId="0" applyNumberForma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injust.consultant.ru/files/23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1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37" customWidth="1"/>
    <col min="4" max="4" width="24" customWidth="1"/>
    <col min="5" max="5" width="16" customWidth="1"/>
    <col min="6" max="6" width="12" customWidth="1"/>
    <col min="7" max="7" width="14" customWidth="1"/>
    <col min="8" max="8" width="24" customWidth="1"/>
    <col min="9" max="9" width="22" customWidth="1"/>
    <col min="10" max="10" width="23" customWidth="1"/>
    <col min="11" max="11" width="26" customWidth="1"/>
  </cols>
  <sheetData>
    <row r="2" ht="26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0" customHeight="1" spans="1:1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x14ac:dyDescent="0.25">
      <c r="A5" s="2" t="s">
        <v>2</v>
      </c>
      <c r="B5" s="2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2" t="s">
        <v>3</v>
      </c>
      <c r="B6" s="2"/>
      <c r="C6" s="4">
        <v>46300</v>
      </c>
      <c r="D6" s="2" t="s">
        <v>4</v>
      </c>
      <c r="E6" s="2"/>
      <c r="F6" s="2"/>
      <c r="G6" s="3"/>
      <c r="H6" s="3"/>
      <c r="I6" s="3"/>
      <c r="J6" s="3"/>
      <c r="K6" s="3"/>
    </row>
    <row r="8" ht="50" customHeight="1" spans="1:11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14</v>
      </c>
      <c r="K8" s="5" t="s">
        <v>15</v>
      </c>
    </row>
    <row r="9" ht="48" customHeight="1" spans="1:11" x14ac:dyDescent="0.25">
      <c r="A9" s="6">
        <v>1</v>
      </c>
      <c r="B9" s="7"/>
      <c r="C9" s="8" t="s">
        <v>16</v>
      </c>
      <c r="D9" s="8" t="s">
        <v>17</v>
      </c>
      <c r="E9" s="8" t="s">
        <v>18</v>
      </c>
      <c r="F9" s="8" t="s">
        <v>19</v>
      </c>
      <c r="G9" s="9"/>
      <c r="H9" s="8" t="s">
        <v>20</v>
      </c>
      <c r="I9" s="7"/>
      <c r="J9" s="7"/>
      <c r="K9" s="7"/>
    </row>
    <row r="10" ht="48" customHeight="1" spans="1:11" x14ac:dyDescent="0.25">
      <c r="A10" s="6">
        <v>2</v>
      </c>
      <c r="B10" s="7"/>
      <c r="C10" s="8" t="s">
        <v>21</v>
      </c>
      <c r="D10" s="8" t="s">
        <v>22</v>
      </c>
      <c r="E10" s="8" t="s">
        <v>23</v>
      </c>
      <c r="F10" s="8" t="s">
        <v>19</v>
      </c>
      <c r="G10" s="9"/>
      <c r="H10" s="7"/>
      <c r="I10" s="7"/>
      <c r="J10" s="7"/>
      <c r="K10" s="7"/>
    </row>
    <row r="11" ht="48" customHeight="1" spans="1:11" x14ac:dyDescent="0.25">
      <c r="A11" s="6">
        <v>3</v>
      </c>
      <c r="B11" s="7"/>
      <c r="C11" s="8" t="s">
        <v>24</v>
      </c>
      <c r="D11" s="8" t="s">
        <v>17</v>
      </c>
      <c r="E11" s="8" t="s">
        <v>25</v>
      </c>
      <c r="F11" s="8" t="s">
        <v>26</v>
      </c>
      <c r="G11" s="9"/>
      <c r="H11" s="7"/>
      <c r="I11" s="7"/>
      <c r="J11" s="7"/>
      <c r="K11" s="7"/>
    </row>
  </sheetData>
  <autoFilter ref="A8:K11"/>
  <mergeCells count="7">
    <mergeCell ref="A2:K2"/>
    <mergeCell ref="A3:K3"/>
    <mergeCell ref="A5:B5"/>
    <mergeCell ref="C5:K5"/>
    <mergeCell ref="A6:B6"/>
    <mergeCell ref="D6:F6"/>
    <mergeCell ref="G6:K6"/>
  </mergeCells>
  <dataValidations count="2">
    <dataValidation type="decimal" operator="greaterThanOrEqual" allowBlank="1" showErrorMessage="1" errorTitle="Объём" error="Введите неотрицательное число." sqref="G10:G11">
      <formula1>0</formula1>
    </dataValidation>
    <dataValidation type="decimal" operator="greaterThanOrEqual" allowBlank="1" showErrorMessage="1" errorTitle="Объём" error="Введите неотрицательное число." sqref="G9:G11">
      <formula1>0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Демонтаж плитки | 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5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27" customWidth="1"/>
    <col min="2" max="2" width="48" customWidth="1"/>
    <col min="3" max="3" width="27" customWidth="1"/>
    <col min="4" max="4" width="17" customWidth="1"/>
    <col min="5" max="5" width="35" customWidth="1"/>
    <col min="6" max="6" width="65" customWidth="1"/>
    <col min="7" max="7" width="52" customWidth="1"/>
    <col min="8" max="8" width="57" customWidth="1"/>
  </cols>
  <sheetData>
    <row r="2" ht="26" customHeight="1" spans="1:8" x14ac:dyDescent="0.25">
      <c r="A2" s="1" t="s">
        <v>27</v>
      </c>
      <c r="B2" s="1"/>
      <c r="C2" s="1"/>
      <c r="D2" s="1"/>
      <c r="E2" s="1"/>
      <c r="F2" s="1"/>
      <c r="G2" s="1"/>
      <c r="H2" s="1"/>
    </row>
    <row r="3" ht="30" customHeight="1" spans="1:8" x14ac:dyDescent="0.25">
      <c r="A3" s="2" t="s">
        <v>28</v>
      </c>
      <c r="B3" s="2"/>
      <c r="C3" s="2"/>
      <c r="D3" s="2"/>
      <c r="E3" s="2"/>
      <c r="F3" s="2"/>
      <c r="G3" s="2"/>
      <c r="H3" s="2"/>
    </row>
    <row r="8" ht="50" customHeight="1" spans="1:8" x14ac:dyDescent="0.25">
      <c r="A8" s="5" t="s">
        <v>29</v>
      </c>
      <c r="B8" s="5" t="s">
        <v>30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35</v>
      </c>
      <c r="H8" s="5" t="s">
        <v>36</v>
      </c>
    </row>
    <row r="9" ht="75" customHeight="1" spans="1:8" x14ac:dyDescent="0.25">
      <c r="A9" s="10" t="s">
        <v>37</v>
      </c>
      <c r="B9" s="10" t="s">
        <v>38</v>
      </c>
      <c r="C9" s="10" t="s">
        <v>39</v>
      </c>
      <c r="D9" s="10" t="s">
        <v>40</v>
      </c>
      <c r="E9" s="10" t="s">
        <v>41</v>
      </c>
      <c r="F9" s="10" t="s">
        <v>42</v>
      </c>
      <c r="G9" s="10" t="s">
        <v>43</v>
      </c>
      <c r="H9" s="10" t="s">
        <v>44</v>
      </c>
    </row>
    <row r="10" ht="75" customHeight="1" spans="1:8" x14ac:dyDescent="0.25">
      <c r="A10" s="10" t="s">
        <v>45</v>
      </c>
      <c r="B10" s="10" t="s">
        <v>46</v>
      </c>
      <c r="C10" s="10" t="s">
        <v>47</v>
      </c>
      <c r="D10" s="10" t="s">
        <v>40</v>
      </c>
      <c r="E10" s="10" t="s">
        <v>48</v>
      </c>
      <c r="F10" s="10" t="s">
        <v>42</v>
      </c>
      <c r="G10" s="10" t="s">
        <v>43</v>
      </c>
      <c r="H10" s="10" t="s">
        <v>44</v>
      </c>
    </row>
    <row r="11" ht="75" customHeight="1" spans="1:8" x14ac:dyDescent="0.25">
      <c r="A11" s="10" t="s">
        <v>49</v>
      </c>
      <c r="B11" s="10" t="s">
        <v>50</v>
      </c>
      <c r="C11" s="10" t="s">
        <v>51</v>
      </c>
      <c r="D11" s="10" t="s">
        <v>40</v>
      </c>
      <c r="E11" s="10" t="s">
        <v>52</v>
      </c>
      <c r="F11" s="10" t="s">
        <v>53</v>
      </c>
      <c r="G11" s="10" t="s">
        <v>43</v>
      </c>
      <c r="H11" s="10" t="s">
        <v>54</v>
      </c>
    </row>
    <row r="12" ht="75" customHeight="1" spans="1:8" x14ac:dyDescent="0.25">
      <c r="A12" s="10" t="s">
        <v>55</v>
      </c>
      <c r="B12" s="10" t="s">
        <v>56</v>
      </c>
      <c r="C12" s="10" t="s">
        <v>57</v>
      </c>
      <c r="D12" s="10" t="s">
        <v>58</v>
      </c>
      <c r="E12" s="10" t="s">
        <v>59</v>
      </c>
      <c r="F12" s="10" t="s">
        <v>60</v>
      </c>
      <c r="G12" s="10" t="s">
        <v>43</v>
      </c>
      <c r="H12" s="10" t="s">
        <v>61</v>
      </c>
    </row>
    <row r="13" ht="75" customHeight="1" spans="1:8" x14ac:dyDescent="0.25">
      <c r="A13" s="10" t="s">
        <v>62</v>
      </c>
      <c r="B13" s="10" t="s">
        <v>63</v>
      </c>
      <c r="C13" s="10" t="s">
        <v>64</v>
      </c>
      <c r="D13" s="10" t="s">
        <v>58</v>
      </c>
      <c r="E13" s="10" t="s">
        <v>65</v>
      </c>
      <c r="F13" s="10" t="s">
        <v>66</v>
      </c>
      <c r="G13" s="10" t="s">
        <v>43</v>
      </c>
      <c r="H13" s="10" t="s">
        <v>61</v>
      </c>
    </row>
    <row r="14" ht="75" customHeight="1" spans="1:8" x14ac:dyDescent="0.25">
      <c r="A14" s="10" t="s">
        <v>67</v>
      </c>
      <c r="B14" s="10" t="s">
        <v>68</v>
      </c>
      <c r="C14" s="10" t="s">
        <v>69</v>
      </c>
      <c r="D14" s="10" t="s">
        <v>40</v>
      </c>
      <c r="E14" s="10" t="s">
        <v>70</v>
      </c>
      <c r="F14" s="10" t="s">
        <v>42</v>
      </c>
      <c r="G14" s="10" t="s">
        <v>43</v>
      </c>
      <c r="H14" s="10" t="s">
        <v>44</v>
      </c>
    </row>
    <row r="15" ht="75" customHeight="1" spans="1:8" x14ac:dyDescent="0.25">
      <c r="A15" s="10" t="s">
        <v>71</v>
      </c>
      <c r="B15" s="10" t="s">
        <v>72</v>
      </c>
      <c r="C15" s="10" t="s">
        <v>73</v>
      </c>
      <c r="D15" s="10" t="s">
        <v>74</v>
      </c>
      <c r="E15" s="10" t="s">
        <v>70</v>
      </c>
      <c r="F15" s="10" t="s">
        <v>75</v>
      </c>
      <c r="G15" s="10" t="s">
        <v>76</v>
      </c>
      <c r="H15" s="10" t="s">
        <v>77</v>
      </c>
    </row>
  </sheetData>
  <autoFilter ref="A8:H15"/>
  <mergeCells count="2">
    <mergeCell ref="A2:H2"/>
    <mergeCell ref="A3:H3"/>
  </mergeCell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Демонтаж плитки | 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7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47" customWidth="1"/>
    <col min="2" max="2" width="24" customWidth="1"/>
    <col min="3" max="3" width="15" customWidth="1"/>
    <col min="4" max="4" width="17" customWidth="1"/>
    <col min="5" max="6" width="22" customWidth="1"/>
    <col min="7" max="8" width="23" customWidth="1"/>
    <col min="9" max="10" width="22" customWidth="1"/>
  </cols>
  <sheetData>
    <row r="2" ht="26" customHeight="1" spans="1:10" x14ac:dyDescent="0.25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</row>
    <row r="3" ht="30" customHeight="1" spans="1:10" x14ac:dyDescent="0.25">
      <c r="A3" s="2" t="s">
        <v>79</v>
      </c>
      <c r="B3" s="2"/>
      <c r="C3" s="2"/>
      <c r="D3" s="2"/>
      <c r="E3" s="2"/>
      <c r="F3" s="2"/>
      <c r="G3" s="2"/>
      <c r="H3" s="2"/>
      <c r="I3" s="2"/>
      <c r="J3" s="2"/>
    </row>
    <row r="8" ht="50" customHeight="1" spans="1:7" x14ac:dyDescent="0.25">
      <c r="A8" s="5" t="s">
        <v>80</v>
      </c>
      <c r="B8" s="5" t="s">
        <v>81</v>
      </c>
      <c r="C8" s="5" t="s">
        <v>11</v>
      </c>
      <c r="D8" s="5" t="s">
        <v>32</v>
      </c>
      <c r="E8" s="5" t="s">
        <v>82</v>
      </c>
      <c r="F8" s="5" t="s">
        <v>83</v>
      </c>
      <c r="G8" s="5" t="s">
        <v>84</v>
      </c>
    </row>
    <row r="9" ht="34" customHeight="1" spans="1:7" x14ac:dyDescent="0.25">
      <c r="A9" s="10" t="s">
        <v>16</v>
      </c>
      <c r="B9" s="10" t="s">
        <v>39</v>
      </c>
      <c r="C9" s="11" t="str">
        <f>IF('ВОР'!G9="","",'ВОР'!G9)</f>
        <v/>
      </c>
      <c r="D9" s="10" t="s">
        <v>40</v>
      </c>
      <c r="E9" s="11" t="str">
        <f>IF(C9="","",C9/100)</f>
        <v/>
      </c>
      <c r="F9" s="11">
        <v>69.87</v>
      </c>
      <c r="G9" s="11" t="str">
        <f>IF(E9="","",E9*F9)</f>
        <v/>
      </c>
    </row>
    <row r="10" ht="34" customHeight="1" spans="1:7" x14ac:dyDescent="0.25">
      <c r="A10" s="10" t="s">
        <v>21</v>
      </c>
      <c r="B10" s="10" t="s">
        <v>51</v>
      </c>
      <c r="C10" s="11" t="str">
        <f>IF('ВОР'!G10="","",'ВОР'!G10)</f>
        <v/>
      </c>
      <c r="D10" s="10" t="s">
        <v>40</v>
      </c>
      <c r="E10" s="11" t="str">
        <f>IF(C10="","",C10/100)</f>
        <v/>
      </c>
      <c r="F10" s="11">
        <v>74.3</v>
      </c>
      <c r="G10" s="11" t="str">
        <f>IF(E10="","",E10*F10)</f>
        <v/>
      </c>
    </row>
    <row r="11" ht="34" customHeight="1" spans="1:7" x14ac:dyDescent="0.25">
      <c r="A11" s="10" t="s">
        <v>24</v>
      </c>
      <c r="B11" s="10" t="s">
        <v>57</v>
      </c>
      <c r="C11" s="11" t="str">
        <f>IF('ВОР'!G11="","",'ВОР'!G11)</f>
        <v/>
      </c>
      <c r="D11" s="10" t="s">
        <v>58</v>
      </c>
      <c r="E11" s="11" t="str">
        <f>IF(C11="","",C11/100)</f>
        <v/>
      </c>
      <c r="F11" s="11">
        <v>14.28</v>
      </c>
      <c r="G11" s="11" t="str">
        <f>IF(E11="","",E11*F11)</f>
        <v/>
      </c>
    </row>
    <row r="12" ht="34" customHeight="1" spans="1:7" x14ac:dyDescent="0.25">
      <c r="A12" s="12" t="s">
        <v>85</v>
      </c>
      <c r="C12" s="13"/>
      <c r="E12" s="13"/>
      <c r="F12" s="13"/>
      <c r="G12" s="14" t="str">
        <f>IF(COUNT(C9:C11)=3,SUM(G9:G11),"")</f>
        <v/>
      </c>
    </row>
    <row r="15" spans="1:10" x14ac:dyDescent="0.25">
      <c r="A15" s="12" t="s">
        <v>86</v>
      </c>
      <c r="B15" s="12"/>
      <c r="C15" s="12"/>
      <c r="D15" s="12"/>
      <c r="E15" s="12"/>
      <c r="F15" s="12"/>
      <c r="G15" s="12"/>
      <c r="H15" s="12"/>
      <c r="I15" s="12"/>
      <c r="J15" s="12"/>
    </row>
    <row r="17" ht="50" customHeight="1" spans="1:10" x14ac:dyDescent="0.25">
      <c r="A17" s="15" t="s">
        <v>87</v>
      </c>
      <c r="B17" s="15" t="s">
        <v>32</v>
      </c>
      <c r="C17" s="15" t="s">
        <v>82</v>
      </c>
      <c r="D17" s="15" t="s">
        <v>88</v>
      </c>
      <c r="E17" s="15" t="s">
        <v>89</v>
      </c>
      <c r="F17" s="15" t="s">
        <v>90</v>
      </c>
      <c r="G17" s="15" t="s">
        <v>91</v>
      </c>
      <c r="H17" s="15" t="s">
        <v>92</v>
      </c>
      <c r="I17" s="15" t="s">
        <v>93</v>
      </c>
      <c r="J17" s="15" t="s">
        <v>94</v>
      </c>
    </row>
    <row r="18" ht="34" customHeight="1" spans="1:10" x14ac:dyDescent="0.25">
      <c r="A18" s="10" t="s">
        <v>95</v>
      </c>
      <c r="B18" s="10" t="s">
        <v>40</v>
      </c>
      <c r="C18" s="16" t="str">
        <f>IF(E9="","",E9)</f>
        <v/>
      </c>
      <c r="D18" s="17">
        <v>641</v>
      </c>
      <c r="E18" s="17" t="str">
        <f>IF(C18="","",ROUND(C18*D18,2))</f>
        <v/>
      </c>
      <c r="F18" s="17" t="str">
        <f>IF(C18="","",C18*595.99)</f>
        <v/>
      </c>
      <c r="G18" s="17" t="str">
        <f>IF(C18="","",C18*45.01)</f>
        <v/>
      </c>
      <c r="H18" s="17" t="str">
        <f>IF(C18="","",C18*0)</f>
        <v/>
      </c>
      <c r="I18" s="17" t="str">
        <f>IF(C18="","",C18*19.44)</f>
        <v/>
      </c>
      <c r="J18" s="17" t="str">
        <f>IF(C18="","",F18+I18)</f>
        <v/>
      </c>
    </row>
    <row r="19" ht="34" customHeight="1" spans="1:10" x14ac:dyDescent="0.25">
      <c r="A19" s="10" t="s">
        <v>96</v>
      </c>
      <c r="B19" s="10" t="s">
        <v>40</v>
      </c>
      <c r="C19" s="16" t="str">
        <f>IF(E10="","",E10)</f>
        <v/>
      </c>
      <c r="D19" s="17">
        <v>680.75</v>
      </c>
      <c r="E19" s="17" t="str">
        <f>IF(C19="","",ROUND(C19*D19,2))</f>
        <v/>
      </c>
      <c r="F19" s="17" t="str">
        <f>IF(C19="","",C19*584.74)</f>
        <v/>
      </c>
      <c r="G19" s="17" t="str">
        <f>IF(C19="","",C19*96.01)</f>
        <v/>
      </c>
      <c r="H19" s="17" t="str">
        <f>IF(C19="","",C19*0)</f>
        <v/>
      </c>
      <c r="I19" s="17" t="str">
        <f>IF(C19="","",C19*4.73)</f>
        <v/>
      </c>
      <c r="J19" s="17" t="str">
        <f>IF(C19="","",F19+I19)</f>
        <v/>
      </c>
    </row>
    <row r="20" ht="34" customHeight="1" spans="1:10" x14ac:dyDescent="0.25">
      <c r="A20" s="10" t="s">
        <v>97</v>
      </c>
      <c r="B20" s="10" t="s">
        <v>58</v>
      </c>
      <c r="C20" s="16" t="str">
        <f>IF(E11="","",E11)</f>
        <v/>
      </c>
      <c r="D20" s="17">
        <v>111.38</v>
      </c>
      <c r="E20" s="17" t="str">
        <f>IF(C20="","",ROUND(C20*D20,2))</f>
        <v/>
      </c>
      <c r="F20" s="17" t="str">
        <f>IF(C20="","",C20*111.38)</f>
        <v/>
      </c>
      <c r="G20" s="17" t="str">
        <f>IF(C20="","",C20*0)</f>
        <v/>
      </c>
      <c r="H20" s="17" t="str">
        <f>IF(C20="","",C20*0)</f>
        <v/>
      </c>
      <c r="I20" s="17" t="str">
        <f>IF(C20="","",C20*0)</f>
        <v/>
      </c>
      <c r="J20" s="17" t="str">
        <f>IF(C20="","",F20+I20)</f>
        <v/>
      </c>
    </row>
    <row r="21" ht="34" customHeight="1" spans="1:10" x14ac:dyDescent="0.25">
      <c r="A21" s="12" t="s">
        <v>98</v>
      </c>
      <c r="C21" s="18"/>
      <c r="D21" s="19"/>
      <c r="E21" s="20" t="str">
        <f>IF(COUNT(C18:C20)=3,SUM(E18:E20),"")</f>
        <v/>
      </c>
      <c r="F21" s="20" t="str">
        <f>IF(COUNT(C18:C20)=3,SUM(F18:F20),"")</f>
        <v/>
      </c>
      <c r="G21" s="20" t="str">
        <f>IF(COUNT(C18:C20)=3,SUM(G18:G20),"")</f>
        <v/>
      </c>
      <c r="H21" s="20" t="str">
        <f>IF(COUNT(C18:C20)=3,SUM(H18:H20),"")</f>
        <v/>
      </c>
      <c r="I21" s="20" t="str">
        <f>IF(COUNT(C18:C20)=3,SUM(I18:I20),"")</f>
        <v/>
      </c>
      <c r="J21" s="20" t="str">
        <f>IF(COUNT(C18:C20)=3,SUM(J18:J20),"")</f>
        <v/>
      </c>
    </row>
    <row r="24" ht="36" customHeight="1" spans="1:10" x14ac:dyDescent="0.25">
      <c r="A24" s="10" t="s">
        <v>99</v>
      </c>
      <c r="B24" s="10"/>
      <c r="C24" s="10"/>
      <c r="D24" s="10"/>
      <c r="E24" s="10"/>
      <c r="F24" s="10"/>
      <c r="G24" s="10"/>
      <c r="H24" s="10"/>
      <c r="I24" s="10"/>
      <c r="J24" s="10"/>
    </row>
    <row r="25" ht="36" customHeight="1" spans="1:10" x14ac:dyDescent="0.25">
      <c r="A25" s="10" t="s">
        <v>100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x14ac:dyDescent="0.25">
      <c r="A26" s="10" t="s">
        <v>101</v>
      </c>
      <c r="B26" s="10"/>
      <c r="C26" s="10"/>
      <c r="D26" s="10"/>
      <c r="E26" s="10"/>
      <c r="F26" s="10"/>
      <c r="G26" s="10"/>
      <c r="H26" s="10"/>
      <c r="I26" s="10"/>
      <c r="J26" s="10"/>
    </row>
    <row r="27" spans="1:10" x14ac:dyDescent="0.25">
      <c r="A27" s="10" t="s">
        <v>102</v>
      </c>
      <c r="B27" s="10"/>
      <c r="C27" s="10"/>
      <c r="D27" s="10"/>
      <c r="E27" s="10"/>
      <c r="F27" s="10"/>
      <c r="G27" s="10"/>
      <c r="H27" s="10"/>
      <c r="I27" s="10"/>
      <c r="J27" s="10"/>
    </row>
  </sheetData>
  <sheetProtection sheet="1" algorithmName="SHA-512" hashValue="gnGl4GGZqi7oyBVQHuk+rrwVTZ0WxdCrYxA4YsXyYrpV0QYl7v7z8nY6yz4znmcchYh9Kd9T0reyDp4qa7g+0g==" saltValue="BjHB4Qbs1J30wk4JCD771w==" spinCount="100000"/>
  <mergeCells count="7">
    <mergeCell ref="A2:J2"/>
    <mergeCell ref="A3:J3"/>
    <mergeCell ref="A15:J15"/>
    <mergeCell ref="A24:J24"/>
    <mergeCell ref="A25:J25"/>
    <mergeCell ref="A26:J26"/>
    <mergeCell ref="A27:J27"/>
  </mergeCells>
  <hyperlinks>
    <hyperlink ref="A26" r:id="rId1"/>
  </hyperlink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Демонтаж плитки | 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2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75" customWidth="1"/>
    <col min="3" max="3" width="30" customWidth="1"/>
    <col min="4" max="4" width="55" customWidth="1"/>
  </cols>
  <sheetData>
    <row r="2" ht="26" customHeight="1" spans="1:4" x14ac:dyDescent="0.25">
      <c r="A2" s="1" t="s">
        <v>103</v>
      </c>
      <c r="B2" s="1"/>
      <c r="C2" s="1"/>
      <c r="D2" s="1"/>
    </row>
    <row r="3" ht="30" customHeight="1" spans="1:4" x14ac:dyDescent="0.25">
      <c r="A3" s="2" t="s">
        <v>104</v>
      </c>
      <c r="B3" s="2"/>
      <c r="C3" s="2"/>
      <c r="D3" s="2"/>
    </row>
    <row r="8" ht="50" customHeight="1" spans="1:4" x14ac:dyDescent="0.25">
      <c r="A8" s="5" t="s">
        <v>5</v>
      </c>
      <c r="B8" s="5" t="s">
        <v>105</v>
      </c>
      <c r="C8" s="5" t="s">
        <v>106</v>
      </c>
      <c r="D8" s="5" t="s">
        <v>107</v>
      </c>
    </row>
    <row r="9" ht="34" customHeight="1" spans="1:4" x14ac:dyDescent="0.25">
      <c r="A9" s="6">
        <v>1</v>
      </c>
      <c r="B9" s="10" t="s">
        <v>108</v>
      </c>
      <c r="C9" s="7"/>
      <c r="D9" s="7"/>
    </row>
    <row r="10" ht="34" customHeight="1" spans="1:4" x14ac:dyDescent="0.25">
      <c r="A10" s="6">
        <v>2</v>
      </c>
      <c r="B10" s="10" t="s">
        <v>109</v>
      </c>
      <c r="C10" s="7"/>
      <c r="D10" s="7"/>
    </row>
    <row r="11" ht="34" customHeight="1" spans="1:4" x14ac:dyDescent="0.25">
      <c r="A11" s="6">
        <v>3</v>
      </c>
      <c r="B11" s="10" t="s">
        <v>110</v>
      </c>
      <c r="C11" s="7"/>
      <c r="D11" s="7"/>
    </row>
    <row r="12" ht="34" customHeight="1" spans="1:4" x14ac:dyDescent="0.25">
      <c r="A12" s="6">
        <v>4</v>
      </c>
      <c r="B12" s="10" t="s">
        <v>111</v>
      </c>
      <c r="C12" s="7"/>
      <c r="D12" s="7"/>
    </row>
    <row r="13" ht="34" customHeight="1" spans="1:4" x14ac:dyDescent="0.25">
      <c r="A13" s="6">
        <v>5</v>
      </c>
      <c r="B13" s="10" t="s">
        <v>112</v>
      </c>
      <c r="C13" s="7"/>
      <c r="D13" s="7"/>
    </row>
    <row r="14" ht="34" customHeight="1" spans="1:4" x14ac:dyDescent="0.25">
      <c r="A14" s="6">
        <v>6</v>
      </c>
      <c r="B14" s="10" t="s">
        <v>113</v>
      </c>
      <c r="C14" s="7"/>
      <c r="D14" s="7"/>
    </row>
    <row r="15" ht="34" customHeight="1" spans="1:4" x14ac:dyDescent="0.25">
      <c r="A15" s="6">
        <v>7</v>
      </c>
      <c r="B15" s="10" t="s">
        <v>114</v>
      </c>
      <c r="C15" s="7"/>
      <c r="D15" s="7"/>
    </row>
    <row r="16" ht="34" customHeight="1" spans="1:4" x14ac:dyDescent="0.25">
      <c r="A16" s="6">
        <v>8</v>
      </c>
      <c r="B16" s="10" t="s">
        <v>115</v>
      </c>
      <c r="C16" s="7"/>
      <c r="D16" s="7"/>
    </row>
    <row r="17" ht="34" customHeight="1" spans="1:4" x14ac:dyDescent="0.25">
      <c r="A17" s="6">
        <v>9</v>
      </c>
      <c r="B17" s="10" t="s">
        <v>116</v>
      </c>
      <c r="C17" s="7"/>
      <c r="D17" s="7"/>
    </row>
    <row r="18" ht="34" customHeight="1" spans="1:4" x14ac:dyDescent="0.25">
      <c r="A18" s="6">
        <v>10</v>
      </c>
      <c r="B18" s="10" t="s">
        <v>117</v>
      </c>
      <c r="C18" s="7"/>
      <c r="D18" s="7"/>
    </row>
    <row r="21" spans="2:3" x14ac:dyDescent="0.25">
      <c r="B21" s="10" t="s">
        <v>118</v>
      </c>
      <c r="C21" s="7"/>
    </row>
    <row r="22" spans="2:3" x14ac:dyDescent="0.25">
      <c r="B22" s="10" t="s">
        <v>119</v>
      </c>
      <c r="C22" s="21"/>
    </row>
  </sheetData>
  <autoFilter ref="A8:D18"/>
  <mergeCells count="2">
    <mergeCell ref="A2:D2"/>
    <mergeCell ref="A3:D3"/>
  </mergeCells>
  <dataValidations count="2">
    <dataValidation type="list" allowBlank="1" sqref="C10:C18">
      <formula1>"Проверено,Требует уточнения,Не применимо"</formula1>
    </dataValidation>
    <dataValidation type="list" allowBlank="1" sqref="C9:C18">
      <formula1>"Проверено,Требует уточнения,Не применимо"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Демонтаж плитки | 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