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Проверка" state="visible" r:id="rId6"/>
  </sheets>
  <definedNames>
    <definedName name="_xlnm.Print_Area" localSheetId="0">'ВОР'!$A1:$H21</definedName>
    <definedName name="_xlnm.Print_Area" localSheetId="1">'Выбор'!$A1:$K25</definedName>
    <definedName name="_xlnm.Print_Area" localSheetId="2">'Проверка'!$A1:$D17</definedName>
  </definedNames>
  <calcPr calcId="171027" fullCalcOnLoad="1"/>
</workbook>
</file>

<file path=xl/sharedStrings.xml><?xml version="1.0" encoding="utf-8"?>
<sst xmlns="http://schemas.openxmlformats.org/spreadsheetml/2006/main" count="118" uniqueCount="101">
  <si>
    <t>Демонтаж окон: бланк ВОР</t>
  </si>
  <si>
    <t>Объект</t>
  </si>
  <si>
    <t/>
  </si>
  <si>
    <t>Обмер</t>
  </si>
  <si>
    <t>Дата</t>
  </si>
  <si>
    <t>Ширина проёма, м</t>
  </si>
  <si>
    <t>Высота проёма, м</t>
  </si>
  <si>
    <t>№</t>
  </si>
  <si>
    <t>Наименование работ</t>
  </si>
  <si>
    <t>Единица</t>
  </si>
  <si>
    <t>Количество</t>
  </si>
  <si>
    <t>Длина, м</t>
  </si>
  <si>
    <t>Ширина, м</t>
  </si>
  <si>
    <t>Объём ВОР</t>
  </si>
  <si>
    <t>Условия</t>
  </si>
  <si>
    <t>Демонтаж оконных коробок</t>
  </si>
  <si>
    <t>шт</t>
  </si>
  <si>
    <t>Каменные стены, отбивка штукатурки без выломки четвертей</t>
  </si>
  <si>
    <t>Снятие остеклённых оконных переплётов</t>
  </si>
  <si>
    <t>м²</t>
  </si>
  <si>
    <t>Площадь по самостоятельному обмеру переплётов</t>
  </si>
  <si>
    <t>Снятие деревянных подоконных досок</t>
  </si>
  <si>
    <t>Каменное здание; количество досок и размеры каждой</t>
  </si>
  <si>
    <t>Объёмы с разными единицами не суммируют. Жёлтые ячейки предназначены для исходных данных.</t>
  </si>
  <si>
    <t>Размеры проёма даны по наружному обводу коробки. Размеры досок вводят отдельно. При разных размерах досок предварительно составляют их обмер.</t>
  </si>
  <si>
    <t>Составил</t>
  </si>
  <si>
    <t>Проверил</t>
  </si>
  <si>
    <t>Сохранение материалов и высота от опорной площадки:</t>
  </si>
  <si>
    <t>Выбор схемы и расчёт нормативного труда</t>
  </si>
  <si>
    <t>Сборник</t>
  </si>
  <si>
    <t>Коэффициент двойных коробок для схемы 46</t>
  </si>
  <si>
    <t>56: три отдельных операции. 46: одна комплексная позиция с досками. При переключении неактивная схема получает нулевое количество и не включается в итог.</t>
  </si>
  <si>
    <t>Коэффициент 2 допустим только для двойных переплётов с отдельными коробками по пункту 3.5 приложения 46.1. Он относится к труду рабочих и эксплуатации машин, включая труд машинистов.</t>
  </si>
  <si>
    <t>База</t>
  </si>
  <si>
    <t>Шифр</t>
  </si>
  <si>
    <t>Наименование нормы</t>
  </si>
  <si>
    <t>Состав работ</t>
  </si>
  <si>
    <t>Условие</t>
  </si>
  <si>
    <t>Физический объём</t>
  </si>
  <si>
    <t>Измеритель</t>
  </si>
  <si>
    <t>Перевод</t>
  </si>
  <si>
    <t>Количество нормы</t>
  </si>
  <si>
    <t>Труд на измеритель, чел.-ч</t>
  </si>
  <si>
    <t>Труд, чел.-ч</t>
  </si>
  <si>
    <t>ГЭСНр ФСНБ-2022</t>
  </si>
  <si>
    <t>56-01-001-01</t>
  </si>
  <si>
    <t>Демонтаж оконных коробок: в каменных стенах с отбивкой штукатурки в откосах</t>
  </si>
  <si>
    <t>Отбивка штукатурки в откосах. Снятие оконных коробок.</t>
  </si>
  <si>
    <t>Каменная стена, отбивка штукатурки</t>
  </si>
  <si>
    <t>100 шт</t>
  </si>
  <si>
    <t>Число коробок / 100</t>
  </si>
  <si>
    <t>56-01-002-02</t>
  </si>
  <si>
    <t>Снятие оконных переплетов: остекленных</t>
  </si>
  <si>
    <t>Снятие оконных переплетов со снятием петель.</t>
  </si>
  <si>
    <t>Остеклённые переплёты</t>
  </si>
  <si>
    <t>100 м²</t>
  </si>
  <si>
    <t>Площадь переплётов / 100</t>
  </si>
  <si>
    <t>56-01-003-02</t>
  </si>
  <si>
    <t>Снятие подоконных досок: деревянных в каменных зданиях</t>
  </si>
  <si>
    <t>Снятие старых подоконных досок.</t>
  </si>
  <si>
    <t>Деревянные доски в каменном здании</t>
  </si>
  <si>
    <t>Площадь досок / 100</t>
  </si>
  <si>
    <t>Труд по выбранной схеме 56, чел.-ч</t>
  </si>
  <si>
    <t>Комплексная схема сборника 46: деревянные оконные заполнения с подоконными досками</t>
  </si>
  <si>
    <t>ГЭСН ФСНБ-2022</t>
  </si>
  <si>
    <t>46-04-012-01</t>
  </si>
  <si>
    <t>Разборка деревянных заполнений проемов: оконных с подоконными досками</t>
  </si>
  <si>
    <t>Снятие оконных переплетов. Выемка коробок со снятием наличников, отбивкой откосов и четвертей в проемах.</t>
  </si>
  <si>
    <t>Деревянное заполнение, с досками</t>
  </si>
  <si>
    <t>Площадь заполнения / 100</t>
  </si>
  <si>
    <t>Итого нормативный труд рабочих по выбранной схеме, чел.-ч</t>
  </si>
  <si>
    <t>Неполные исходные данные оставляют результат пустым. Нормативный труд не определяет календарную длительность бригады. В этом листе не рассчитывается стоимость сметы.</t>
  </si>
  <si>
    <t>Выбор схемы подтверждают документацией и составом операций. Суммировать результаты схем 56 и 46 для одних окон нельзя.</t>
  </si>
  <si>
    <t>Источник: ГЭСНр 81-02-56-2022, таблицы 56-01-001, 56-01-002, 56-01-003</t>
  </si>
  <si>
    <t>Источник: ГЭСН 81-02-46-2022, таблица 46-04-012, приложение 46.1</t>
  </si>
  <si>
    <t>Источник: Методика № 571/пр, пункты 82, 83 и 88</t>
  </si>
  <si>
    <t>Дата проверки источников: 05.10.2026. Применимую редакцию нормативов фиксируют в расчёте объекта.</t>
  </si>
  <si>
    <t>Проверка позиции перед включением в смету</t>
  </si>
  <si>
    <t>Статусы заполняет сметчик после проверки документов. Выбор схемы и числовой расчёт не заменяют эту проверку.</t>
  </si>
  <si>
    <t>Что проверить</t>
  </si>
  <si>
    <t>Статус</t>
  </si>
  <si>
    <t>Состав и дубли</t>
  </si>
  <si>
    <t>Выбрана одна схема. Коробки, переплёты, доски и отбивка откосов не продублированы.</t>
  </si>
  <si>
    <t>Не проверено</t>
  </si>
  <si>
    <t>Коробки и створки</t>
  </si>
  <si>
    <t>Число коробок подтверждено отдельно от числа створок.</t>
  </si>
  <si>
    <t>Площадь досок</t>
  </si>
  <si>
    <t>Объём досок рассчитан по длине и ширине досок, а не по площади оконного проёма.</t>
  </si>
  <si>
    <t>Переплёты</t>
  </si>
  <si>
    <t>Площадь снятых переплётов обмерена отдельно; состояние остекления указано.</t>
  </si>
  <si>
    <t>Двойные коробки</t>
  </si>
  <si>
    <t>Коэффициент 2 относится только к схеме 46 при двойных переплётах с отдельными коробками.</t>
  </si>
  <si>
    <t>Высота</t>
  </si>
  <si>
    <t>Для 46-04-012 учтена высота до 4 м от опорной площадки. При большей высоте проверены подмости по сборнику 8.</t>
  </si>
  <si>
    <t>Сохранение материалов</t>
  </si>
  <si>
    <t>Требования к сохранению элементов и способу разборки согласованы с технической документацией.</t>
  </si>
  <si>
    <t>Мусор</t>
  </si>
  <si>
    <t>Уборка не заменяет погрузку в автотранспорт, перевозку и необходимую разгрузку. Масса и расстояние обоснованы.</t>
  </si>
  <si>
    <t>Редакция</t>
  </si>
  <si>
    <t>Указана применимая база и редакция; состав ресурсов сверён с нормативными документами.</t>
  </si>
  <si>
    <t>Составил: ____________________     Проверил: ____________________     Дата: 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</si>
</sst>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####"/>
    <numFmt numFmtId="166" formatCode="0.######"/>
  </numFmts>
  <fonts count="5" x14ac:knownFonts="1">
    <font>
      <color theme="1"/>
      <family val="2"/>
      <scheme val="minor"/>
      <sz val="11"/>
      <name val="Calibri"/>
    </font>
    <font>
      <b/>
      <color rgb="292521"/>
      <sz val="14"/>
      <name val="Arial"/>
    </font>
    <font>
      <color rgb="292521"/>
      <sz val="10"/>
      <name val="Arial"/>
    </font>
    <font>
      <b/>
      <color rgb="FFFFFF"/>
      <sz val="10"/>
      <name val="Arial"/>
    </font>
    <font>
      <b/>
      <color rgb="503A2E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3CD"/>
      </patternFill>
    </fill>
    <fill>
      <patternFill patternType="solid">
        <fgColor rgb="503A2E"/>
      </patternFill>
    </fill>
    <fill>
      <patternFill patternType="solid">
        <fgColor rgb="F4F1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64" fontId="0" fillId="0" borderId="0" xfId="0" applyNumberFormat="1"/>
    <xf numFmtId="165" fontId="0" fillId="2" borderId="0" xfId="0" applyNumberFormat="1" applyFill="1"/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" fontId="0" fillId="2" borderId="0" xfId="0" applyNumberFormat="1" applyFill="1"/>
    <xf numFmtId="166" fontId="2" fillId="0" borderId="0" xfId="0" applyNumberFormat="1" applyFont="1" applyAlignment="1">
      <alignment horizontal="right" vertical="center" wrapText="1"/>
    </xf>
    <xf numFmtId="1" fontId="2" fillId="2" borderId="0" xfId="0" applyNumberFormat="1" applyFont="1" applyFill="1" applyAlignment="1">
      <alignment horizontal="right" vertical="center" wrapText="1"/>
    </xf>
    <xf numFmtId="0" fontId="4" fillId="4" borderId="0" xfId="0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1">
    <dxf>
      <font>
        <b/>
        <color rgb="9C2525"/>
      </font>
      <fill>
        <patternFill patternType="solid">
          <bgColor rgb="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d387d01a-06a7-4a3d-9d3c-84d9217d0446" TargetMode="External"/><Relationship Id="rId2" Type="http://schemas.openxmlformats.org/officeDocument/2006/relationships/hyperlink" Target="https://fgiscs.minstroyrf.ru/api/values/GetFileContent/25d4def4-b1f4-4ff3-acd3-56788c1d9144" TargetMode="External"/><Relationship Id="rId3" Type="http://schemas.openxmlformats.org/officeDocument/2006/relationships/hyperlink" Target="https://fgiscs.minstroyrf.ru/api/FrsnDocument/DocDataByGuid/f1a96b87-242c-466c-b10c-115bb92d43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503A2E"/>
    <pageSetUpPr fitToPage="1"/>
  </sheetPr>
  <dimension ref="A2:H20"/>
  <sheetViews>
    <sheetView workbookViewId="0" showGridLines="0"/>
  </sheetViews>
  <sheetFormatPr defaultRowHeight="24" outlineLevelRow="0" outlineLevelCol="0" x14ac:dyDescent="55" customHeight="1"/>
  <cols>
    <col min="1" max="1" width="10" customWidth="1"/>
    <col min="2" max="2" width="42" customWidth="1"/>
    <col min="3" max="3" width="11" customWidth="1"/>
    <col min="4" max="4" width="15" customWidth="1"/>
    <col min="5" max="6" width="14" customWidth="1"/>
    <col min="7" max="7" width="16" customWidth="1"/>
    <col min="8" max="8" width="45" customWidth="1"/>
  </cols>
  <sheetData>
    <row r="2" ht="32" customHeight="1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4" spans="1:8" x14ac:dyDescent="0.25">
      <c r="A4" s="2" t="s">
        <v>1</v>
      </c>
      <c r="B4" s="2" t="s">
        <v>2</v>
      </c>
      <c r="C4" s="2"/>
      <c r="D4" s="2"/>
      <c r="E4" s="2"/>
      <c r="F4" s="2"/>
      <c r="G4" s="2"/>
      <c r="H4" s="2"/>
    </row>
    <row r="5" spans="1:8" x14ac:dyDescent="0.25">
      <c r="A5" s="2" t="s">
        <v>3</v>
      </c>
      <c r="B5" s="2" t="s">
        <v>2</v>
      </c>
      <c r="C5" s="2"/>
      <c r="D5" s="2"/>
      <c r="E5" s="2"/>
      <c r="F5" s="2"/>
      <c r="G5" s="2"/>
      <c r="H5" s="2"/>
    </row>
    <row r="6" spans="1:2" x14ac:dyDescent="0.25">
      <c r="A6" s="2" t="s">
        <v>4</v>
      </c>
      <c r="B6" s="3"/>
    </row>
    <row r="7" ht="34" customHeight="1" spans="1:6" x14ac:dyDescent="0.25">
      <c r="A7" s="2" t="s">
        <v>5</v>
      </c>
      <c r="B7" s="2"/>
      <c r="C7" s="4"/>
      <c r="D7" s="2" t="s">
        <v>6</v>
      </c>
      <c r="E7" s="2"/>
      <c r="F7" s="4"/>
    </row>
    <row r="9" ht="44" customHeight="1" spans="1:8" x14ac:dyDescent="0.25">
      <c r="A9" s="5" t="s">
        <v>7</v>
      </c>
      <c r="B9" s="5" t="s">
        <v>8</v>
      </c>
      <c r="C9" s="5" t="s">
        <v>9</v>
      </c>
      <c r="D9" s="5" t="s">
        <v>10</v>
      </c>
      <c r="E9" s="5" t="s">
        <v>11</v>
      </c>
      <c r="F9" s="5" t="s">
        <v>12</v>
      </c>
      <c r="G9" s="5" t="s">
        <v>13</v>
      </c>
      <c r="H9" s="5" t="s">
        <v>14</v>
      </c>
    </row>
    <row r="10" ht="52" customHeight="1" spans="1:8" x14ac:dyDescent="0.25">
      <c r="A10" s="6">
        <v>1</v>
      </c>
      <c r="B10" s="2" t="s">
        <v>15</v>
      </c>
      <c r="C10" s="2" t="s">
        <v>16</v>
      </c>
      <c r="D10" s="7"/>
      <c r="G10" s="8" t="str">
        <f>IF(D10="","",D10)</f>
        <v/>
      </c>
      <c r="H10" s="2" t="s">
        <v>17</v>
      </c>
    </row>
    <row r="11" ht="52" customHeight="1" spans="1:8" x14ac:dyDescent="0.25">
      <c r="A11" s="6">
        <v>2</v>
      </c>
      <c r="B11" s="2" t="s">
        <v>18</v>
      </c>
      <c r="C11" s="2" t="s">
        <v>19</v>
      </c>
      <c r="D11" s="4"/>
      <c r="G11" s="8" t="str">
        <f>IF(D11="","",D11)</f>
        <v/>
      </c>
      <c r="H11" s="2" t="s">
        <v>20</v>
      </c>
    </row>
    <row r="12" ht="52" customHeight="1" spans="1:8" x14ac:dyDescent="0.25">
      <c r="A12" s="6">
        <v>3</v>
      </c>
      <c r="B12" s="2" t="s">
        <v>21</v>
      </c>
      <c r="C12" s="2" t="s">
        <v>19</v>
      </c>
      <c r="D12" s="7"/>
      <c r="E12" s="4"/>
      <c r="F12" s="4"/>
      <c r="G12" s="8" t="str">
        <f>IF(COUNT(D12:F12)&lt;&gt;3,"",D12*E12*F12)</f>
        <v/>
      </c>
      <c r="H12" s="2" t="s">
        <v>22</v>
      </c>
    </row>
    <row r="14" spans="1:8" x14ac:dyDescent="0.25">
      <c r="A14" s="2" t="s">
        <v>23</v>
      </c>
      <c r="B14" s="2"/>
      <c r="C14" s="2"/>
      <c r="D14" s="2"/>
      <c r="E14" s="2"/>
      <c r="F14" s="2"/>
      <c r="G14" s="2"/>
      <c r="H14" s="2"/>
    </row>
    <row r="15" ht="34" customHeight="1" spans="1:8" x14ac:dyDescent="0.25">
      <c r="A15" s="2" t="s">
        <v>24</v>
      </c>
      <c r="B15" s="2"/>
      <c r="C15" s="2"/>
      <c r="D15" s="2"/>
      <c r="E15" s="2"/>
      <c r="F15" s="2"/>
      <c r="G15" s="2"/>
      <c r="H15" s="2"/>
    </row>
    <row r="17" spans="2:6" x14ac:dyDescent="0.25">
      <c r="B17" s="2" t="s">
        <v>25</v>
      </c>
      <c r="F17" s="2" t="s">
        <v>26</v>
      </c>
    </row>
    <row r="19" spans="1:8" x14ac:dyDescent="0.25">
      <c r="A19" s="2" t="s">
        <v>27</v>
      </c>
      <c r="B19" s="2"/>
      <c r="C19" s="2"/>
      <c r="D19" s="2"/>
      <c r="E19" s="2"/>
      <c r="F19" s="2"/>
      <c r="G19" s="2"/>
      <c r="H19" s="2"/>
    </row>
    <row r="20" spans="1:8" x14ac:dyDescent="0.25">
      <c r="A20" s="2" t="s">
        <v>2</v>
      </c>
      <c r="B20" s="2"/>
      <c r="C20" s="2"/>
      <c r="D20" s="2"/>
      <c r="E20" s="2"/>
      <c r="F20" s="2"/>
      <c r="G20" s="2"/>
      <c r="H20" s="2"/>
    </row>
  </sheetData>
  <mergeCells count="9">
    <mergeCell ref="A2:H2"/>
    <mergeCell ref="B4:H4"/>
    <mergeCell ref="B5:H5"/>
    <mergeCell ref="A7:B7"/>
    <mergeCell ref="D7:E7"/>
    <mergeCell ref="A14:H14"/>
    <mergeCell ref="A15:H15"/>
    <mergeCell ref="A19:H19"/>
    <mergeCell ref="A20:H20"/>
  </mergeCells>
  <dataValidations count="6">
    <dataValidation type="decimal" operator="greaterThanOrEqual" allowBlank="1" showErrorMessage="1" error="Введите неотрицательное число." sqref="C7">
      <formula1>0</formula1>
    </dataValidation>
    <dataValidation type="whole" operator="greaterThanOrEqual" allowBlank="1" showErrorMessage="1" error="Введите неотрицательное число." sqref="D10">
      <formula1>0</formula1>
    </dataValidation>
    <dataValidation type="decimal" operator="greaterThanOrEqual" allowBlank="1" showErrorMessage="1" error="Введите неотрицательное число." sqref="D11">
      <formula1>0</formula1>
    </dataValidation>
    <dataValidation type="whole" operator="greaterThanOrEqual" allowBlank="1" showErrorMessage="1" error="Введите неотрицательное число." sqref="D12">
      <formula1>0</formula1>
    </dataValidation>
    <dataValidation type="decimal" operator="greaterThanOrEqual" allowBlank="1" showErrorMessage="1" error="Введите неотрицательное число." sqref="E12:F12">
      <formula1>0</formula1>
    </dataValidation>
    <dataValidation type="decimal" operator="greaterThanOrEqual" allowBlank="1" showErrorMessage="1" error="Введите неотрицательное число." sqref="F7">
      <formula1>0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5"/>
  <sheetViews>
    <sheetView workbookViewId="0" showGridLines="0"/>
  </sheetViews>
  <sheetFormatPr defaultRowHeight="24" outlineLevelRow="0" outlineLevelCol="0" x14ac:dyDescent="55" customHeight="1"/>
  <cols>
    <col min="1" max="1" width="13" customWidth="1"/>
    <col min="2" max="2" width="17" customWidth="1"/>
    <col min="3" max="4" width="37" customWidth="1"/>
    <col min="5" max="5" width="28" customWidth="1"/>
    <col min="6" max="7" width="12" customWidth="1"/>
    <col min="8" max="8" width="18" customWidth="1"/>
    <col min="9" max="9" width="14" customWidth="1"/>
    <col min="10" max="11" width="15" customWidth="1"/>
  </cols>
  <sheetData>
    <row r="2" spans="1:11" x14ac:dyDescent="0.25">
      <c r="A2" s="1" t="s">
        <v>28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4" ht="36" customHeight="1" spans="1:6" x14ac:dyDescent="0.25">
      <c r="A4" s="2" t="s">
        <v>29</v>
      </c>
      <c r="B4" s="9">
        <v>56</v>
      </c>
      <c r="D4" s="2" t="s">
        <v>30</v>
      </c>
      <c r="E4" s="2"/>
      <c r="F4" s="9">
        <v>1</v>
      </c>
    </row>
    <row r="5" ht="34" customHeight="1" spans="1:11" x14ac:dyDescent="0.25">
      <c r="A5" s="2" t="s">
        <v>31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ht="34" customHeight="1" spans="1:11" x14ac:dyDescent="0.25">
      <c r="A6" s="2" t="s">
        <v>32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ht="60" customHeight="1" spans="1:11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41</v>
      </c>
      <c r="J7" s="5" t="s">
        <v>42</v>
      </c>
      <c r="K7" s="5" t="s">
        <v>43</v>
      </c>
    </row>
    <row r="8" ht="88" customHeight="1" spans="1:1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8" t="str">
        <f>IF('ВОР'!G10="","",'ВОР'!G10)</f>
        <v/>
      </c>
      <c r="G8" s="2" t="s">
        <v>49</v>
      </c>
      <c r="H8" s="2" t="s">
        <v>50</v>
      </c>
      <c r="I8" s="8" t="str">
        <f>IF($B$4=56,IF(F8="","",F8/100),0)</f>
        <v/>
      </c>
      <c r="J8" s="6">
        <v>128.73</v>
      </c>
      <c r="K8" s="8" t="str">
        <f>IF(I8="","",I8*J8)</f>
        <v/>
      </c>
    </row>
    <row r="9" ht="88" customHeight="1" spans="1:11" x14ac:dyDescent="0.25">
      <c r="A9" s="2" t="s">
        <v>44</v>
      </c>
      <c r="B9" s="2" t="s">
        <v>51</v>
      </c>
      <c r="C9" s="2" t="s">
        <v>52</v>
      </c>
      <c r="D9" s="2" t="s">
        <v>53</v>
      </c>
      <c r="E9" s="2" t="s">
        <v>54</v>
      </c>
      <c r="F9" s="8" t="str">
        <f>IF('ВОР'!G11="","",'ВОР'!G11)</f>
        <v/>
      </c>
      <c r="G9" s="2" t="s">
        <v>55</v>
      </c>
      <c r="H9" s="2" t="s">
        <v>56</v>
      </c>
      <c r="I9" s="8" t="str">
        <f>IF($B$4=56,IF(F9="","",F9/100),0)</f>
        <v/>
      </c>
      <c r="J9" s="6">
        <v>46.11</v>
      </c>
      <c r="K9" s="8" t="str">
        <f>IF(I9="","",I9*J9)</f>
        <v/>
      </c>
    </row>
    <row r="10" ht="88" customHeight="1" spans="1:11" x14ac:dyDescent="0.25">
      <c r="A10" s="2" t="s">
        <v>44</v>
      </c>
      <c r="B10" s="2" t="s">
        <v>57</v>
      </c>
      <c r="C10" s="2" t="s">
        <v>58</v>
      </c>
      <c r="D10" s="2" t="s">
        <v>59</v>
      </c>
      <c r="E10" s="2" t="s">
        <v>60</v>
      </c>
      <c r="F10" s="8" t="str">
        <f>IF('ВОР'!G12="","",'ВОР'!G12)</f>
        <v/>
      </c>
      <c r="G10" s="2" t="s">
        <v>55</v>
      </c>
      <c r="H10" s="2" t="s">
        <v>61</v>
      </c>
      <c r="I10" s="8" t="str">
        <f>IF($B$4=56,IF(F10="","",F10/100),0)</f>
        <v/>
      </c>
      <c r="J10" s="6">
        <v>94.97</v>
      </c>
      <c r="K10" s="8" t="str">
        <f>IF(I10="","",I10*J10)</f>
        <v/>
      </c>
    </row>
    <row r="11" spans="1:11" x14ac:dyDescent="0.25">
      <c r="A11" s="10" t="s">
        <v>62</v>
      </c>
      <c r="B11" s="10"/>
      <c r="C11" s="10"/>
      <c r="D11" s="10"/>
      <c r="E11" s="10"/>
      <c r="F11" s="10"/>
      <c r="G11" s="10"/>
      <c r="H11" s="10"/>
      <c r="I11" s="10"/>
      <c r="J11" s="10"/>
      <c r="K11" s="8" t="str">
        <f>IF($B$4=56,IF(COUNT(K8:K10)&lt;&gt;3,"",SUM(K8:K10)),0)</f>
        <v/>
      </c>
    </row>
    <row r="13" spans="1:11" x14ac:dyDescent="0.25">
      <c r="A13" s="2" t="s">
        <v>63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ht="100" customHeight="1" spans="1:11" x14ac:dyDescent="0.25">
      <c r="A14" s="2" t="s">
        <v>64</v>
      </c>
      <c r="B14" s="2" t="s">
        <v>65</v>
      </c>
      <c r="C14" s="2" t="s">
        <v>66</v>
      </c>
      <c r="D14" s="2" t="s">
        <v>67</v>
      </c>
      <c r="E14" s="2" t="s">
        <v>68</v>
      </c>
      <c r="F14" s="8" t="str">
        <f>IF(COUNT('ВОР'!D10,'ВОР'!C7,'ВОР'!F7)&lt;&gt;3,"",'ВОР'!D10*'ВОР'!C7*'ВОР'!F7)</f>
        <v/>
      </c>
      <c r="G14" s="2" t="s">
        <v>55</v>
      </c>
      <c r="H14" s="2" t="s">
        <v>69</v>
      </c>
      <c r="I14" s="8">
        <f>IF($B$4=46,IF(F14="","",F14/100),0)</f>
        <v>0</v>
      </c>
      <c r="J14" s="6">
        <v>165.39</v>
      </c>
      <c r="K14" s="8">
        <f>IF(I14="","",I14*J14*$F$4)</f>
        <v>0</v>
      </c>
    </row>
    <row r="16" spans="1:11" x14ac:dyDescent="0.25">
      <c r="A16" s="10" t="s">
        <v>70</v>
      </c>
      <c r="B16" s="10"/>
      <c r="C16" s="10"/>
      <c r="D16" s="10"/>
      <c r="E16" s="10"/>
      <c r="F16" s="10"/>
      <c r="G16" s="10"/>
      <c r="H16" s="10"/>
      <c r="I16" s="10"/>
      <c r="J16" s="10"/>
      <c r="K16" s="8" t="str">
        <f>IF($B$4=56,K11,IF($B$4=46,K14,""))</f>
        <v/>
      </c>
    </row>
    <row r="18" ht="34" customHeight="1" spans="1:11" x14ac:dyDescent="0.25">
      <c r="A18" s="2" t="s">
        <v>71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x14ac:dyDescent="0.25">
      <c r="A20" s="2" t="s">
        <v>72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x14ac:dyDescent="0.25">
      <c r="A22" s="2" t="s">
        <v>73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 t="s">
        <v>74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 t="s">
        <v>75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 t="s">
        <v>76</v>
      </c>
      <c r="B25" s="2"/>
      <c r="C25" s="2"/>
      <c r="D25" s="2"/>
      <c r="E25" s="2"/>
      <c r="F25" s="2"/>
      <c r="G25" s="2"/>
      <c r="H25" s="2"/>
      <c r="I25" s="2"/>
      <c r="J25" s="2"/>
      <c r="K25" s="2"/>
    </row>
  </sheetData>
  <mergeCells count="13">
    <mergeCell ref="A2:K2"/>
    <mergeCell ref="D4:E4"/>
    <mergeCell ref="A5:K5"/>
    <mergeCell ref="A6:K6"/>
    <mergeCell ref="A11:J11"/>
    <mergeCell ref="A13:K13"/>
    <mergeCell ref="A16:J16"/>
    <mergeCell ref="A18:K18"/>
    <mergeCell ref="A20:K20"/>
    <mergeCell ref="A22:K22"/>
    <mergeCell ref="A23:K23"/>
    <mergeCell ref="A24:K24"/>
    <mergeCell ref="A25:K25"/>
  </mergeCells>
  <dataValidations count="2">
    <dataValidation type="list" showErrorMessage="1" error="Выберите 56 или 46." sqref="B4">
      <formula1>"56,46"</formula1>
    </dataValidation>
    <dataValidation type="list" showErrorMessage="1" error="Выберите 1 или 2." sqref="F4">
      <formula1>"1,2"</formula1>
    </dataValidation>
  </dataValidations>
  <hyperlinks>
    <hyperlink ref="A22" r:id="rId1"/>
    <hyperlink ref="A23" r:id="rId2"/>
    <hyperlink ref="A24" r:id="rId3"/>
  </hyperlink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7"/>
  <sheetViews>
    <sheetView workbookViewId="0" showGridLines="0"/>
  </sheetViews>
  <sheetFormatPr defaultRowHeight="24" outlineLevelRow="0" outlineLevelCol="0" x14ac:dyDescent="55" customHeight="1"/>
  <cols>
    <col min="2" max="2" width="42" customWidth="1"/>
    <col min="3" max="3" width="86" customWidth="1"/>
    <col min="4" max="4" width="20" customWidth="1"/>
  </cols>
  <sheetData>
    <row r="2" spans="1:4" x14ac:dyDescent="0.25">
      <c r="A2" s="1" t="s">
        <v>77</v>
      </c>
      <c r="B2" s="1"/>
      <c r="C2" s="1"/>
      <c r="D2" s="1"/>
    </row>
    <row r="4" ht="34" customHeight="1" spans="1:4" x14ac:dyDescent="0.25">
      <c r="A4" s="2" t="s">
        <v>78</v>
      </c>
      <c r="B4" s="2"/>
      <c r="C4" s="2"/>
      <c r="D4" s="2"/>
    </row>
    <row r="6" ht="44" customHeight="1" spans="1:4" x14ac:dyDescent="0.25">
      <c r="A6" s="5" t="s">
        <v>7</v>
      </c>
      <c r="B6" s="5" t="s">
        <v>79</v>
      </c>
      <c r="C6" s="5" t="s">
        <v>37</v>
      </c>
      <c r="D6" s="5" t="s">
        <v>80</v>
      </c>
    </row>
    <row r="7" ht="60" customHeight="1" spans="1:4" x14ac:dyDescent="0.25">
      <c r="A7" s="6">
        <v>1</v>
      </c>
      <c r="B7" s="2" t="s">
        <v>81</v>
      </c>
      <c r="C7" s="2" t="s">
        <v>82</v>
      </c>
      <c r="D7" s="11" t="s">
        <v>83</v>
      </c>
    </row>
    <row r="8" ht="60" customHeight="1" spans="1:4" x14ac:dyDescent="0.25">
      <c r="A8" s="6">
        <v>2</v>
      </c>
      <c r="B8" s="2" t="s">
        <v>84</v>
      </c>
      <c r="C8" s="2" t="s">
        <v>85</v>
      </c>
      <c r="D8" s="11" t="s">
        <v>83</v>
      </c>
    </row>
    <row r="9" ht="60" customHeight="1" spans="1:4" x14ac:dyDescent="0.25">
      <c r="A9" s="6">
        <v>3</v>
      </c>
      <c r="B9" s="2" t="s">
        <v>86</v>
      </c>
      <c r="C9" s="2" t="s">
        <v>87</v>
      </c>
      <c r="D9" s="11" t="s">
        <v>83</v>
      </c>
    </row>
    <row r="10" ht="60" customHeight="1" spans="1:4" x14ac:dyDescent="0.25">
      <c r="A10" s="6">
        <v>4</v>
      </c>
      <c r="B10" s="2" t="s">
        <v>88</v>
      </c>
      <c r="C10" s="2" t="s">
        <v>89</v>
      </c>
      <c r="D10" s="11" t="s">
        <v>83</v>
      </c>
    </row>
    <row r="11" ht="60" customHeight="1" spans="1:4" x14ac:dyDescent="0.25">
      <c r="A11" s="6">
        <v>5</v>
      </c>
      <c r="B11" s="2" t="s">
        <v>90</v>
      </c>
      <c r="C11" s="2" t="s">
        <v>91</v>
      </c>
      <c r="D11" s="11" t="s">
        <v>83</v>
      </c>
    </row>
    <row r="12" ht="60" customHeight="1" spans="1:4" x14ac:dyDescent="0.25">
      <c r="A12" s="6">
        <v>6</v>
      </c>
      <c r="B12" s="2" t="s">
        <v>92</v>
      </c>
      <c r="C12" s="2" t="s">
        <v>93</v>
      </c>
      <c r="D12" s="11" t="s">
        <v>83</v>
      </c>
    </row>
    <row r="13" ht="60" customHeight="1" spans="1:4" x14ac:dyDescent="0.25">
      <c r="A13" s="6">
        <v>7</v>
      </c>
      <c r="B13" s="2" t="s">
        <v>94</v>
      </c>
      <c r="C13" s="2" t="s">
        <v>95</v>
      </c>
      <c r="D13" s="11" t="s">
        <v>83</v>
      </c>
    </row>
    <row r="14" ht="60" customHeight="1" spans="1:4" x14ac:dyDescent="0.25">
      <c r="A14" s="6">
        <v>8</v>
      </c>
      <c r="B14" s="2" t="s">
        <v>96</v>
      </c>
      <c r="C14" s="2" t="s">
        <v>97</v>
      </c>
      <c r="D14" s="11" t="s">
        <v>83</v>
      </c>
    </row>
    <row r="15" ht="60" customHeight="1" spans="1:4" x14ac:dyDescent="0.25">
      <c r="A15" s="6">
        <v>9</v>
      </c>
      <c r="B15" s="2" t="s">
        <v>98</v>
      </c>
      <c r="C15" s="2" t="s">
        <v>99</v>
      </c>
      <c r="D15" s="11" t="s">
        <v>83</v>
      </c>
    </row>
    <row r="17" spans="1:4" x14ac:dyDescent="0.25">
      <c r="A17" s="2" t="s">
        <v>100</v>
      </c>
      <c r="B17" s="2"/>
      <c r="C17" s="2"/>
      <c r="D17" s="2"/>
    </row>
  </sheetData>
  <mergeCells count="3">
    <mergeCell ref="A2:D2"/>
    <mergeCell ref="A4:D4"/>
    <mergeCell ref="A17:D17"/>
  </mergeCells>
  <conditionalFormatting sqref="D7:D15">
    <cfRule type="containsText" dxfId="0" priority="1">
      <formula>NOT(ISERROR(SEARCH("Нужны данные",D7)))</formula>
    </cfRule>
  </conditionalFormatting>
  <dataValidations count="2">
    <dataValidation type="list" sqref="D10:D15">
      <formula1>"Не проверено,Проверено,Нужны данные"</formula1>
    </dataValidation>
    <dataValidation type="list" sqref="D7:D15">
      <formula1>"Не проверено,Проверено,Нужны данные"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Выбор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