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ы" state="visible" r:id="rId5"/>
    <sheet sheetId="3" name="Расчёт" state="visible" r:id="rId6"/>
    <sheet sheetId="4" name="Проверка и источники" state="visible" r:id="rId7"/>
  </sheets>
  <definedNames>
    <definedName name="_xlnm.Print_Area" localSheetId="0">'Исходные данные'!$A1:$L25</definedName>
    <definedName name="_xlnm.Print_Titles" localSheetId="0">'Исходные данные'!$9:$9</definedName>
    <definedName name="_xlnm.Print_Area" localSheetId="1">'Выбор нормы'!$A1:$E28</definedName>
    <definedName name="_xlnm.Print_Titles" localSheetId="1">'Выбор нормы'!$5:$5</definedName>
    <definedName name="_xlnm.Print_Area" localSheetId="2">'Расчёт'!$A1:$H45</definedName>
    <definedName name="_xlnm.Print_Titles" localSheetId="2">'Расчёт'!$5:$5</definedName>
    <definedName name="_xlnm.Print_Area" localSheetId="3">'Проверка и источники'!$A1:$C29</definedName>
    <definedName name="_xlnm.Print_Titles" localSheetId="3">'Проверка и источники'!$5:$5</definedName>
  </definedNames>
  <calcPr calcId="171027" fullCalcOnLoad="1"/>
</workbook>
</file>

<file path=xl/sharedStrings.xml><?xml version="1.0" encoding="utf-8"?>
<sst xmlns="http://schemas.openxmlformats.org/spreadsheetml/2006/main" count="171" uniqueCount="129">
  <si>
    <t>ВОР: бланк на демонтаж бетона и стяжки</t>
  </si>
  <si>
    <t>Жёлтые поля заполняют. Шифры и измерители подставляются по матрице и требуют проверки сметчика.</t>
  </si>
  <si>
    <t>Объект</t>
  </si>
  <si>
    <t>Дата</t>
  </si>
  <si>
    <t>База</t>
  </si>
  <si>
    <t>ФСНБ-2022</t>
  </si>
  <si>
    <t>Редакция</t>
  </si>
  <si>
    <t>Для армированной конструкции или другой технологии нужен отдельный выбор нормы по проекту.</t>
  </si>
  <si>
    <t>Цементная включает бетонную стяжку с кирпичным щебнем. Участки примера А и Б не пересекаются.</t>
  </si>
  <si>
    <t>Участок</t>
  </si>
  <si>
    <t>Назначение</t>
  </si>
  <si>
    <t>Материал</t>
  </si>
  <si>
    <t>Армирование</t>
  </si>
  <si>
    <t>Способ</t>
  </si>
  <si>
    <t>Марка бетона</t>
  </si>
  <si>
    <t>Площадь, м²</t>
  </si>
  <si>
    <t>Толщина, мм</t>
  </si>
  <si>
    <t>Документ-основание</t>
  </si>
  <si>
    <t>Базовая норма</t>
  </si>
  <si>
    <t>Добавочная норма</t>
  </si>
  <si>
    <t>Измеритель</t>
  </si>
  <si>
    <t>Не выбирайте между нормами по меньшей цене: сначала сопоставьте конструкцию, способ и измеритель.</t>
  </si>
  <si>
    <t>Составил: ____________________    Проверил: ____________________    Дата: ____________________</t>
  </si>
  <si>
    <t>Матрица разборки стяжек и оснований</t>
  </si>
  <si>
    <t>ГЭСН и ГЭСНр ФСНБ-2022. Все шесть пар таблицы 57-01-021: 12 норм на стяжку.</t>
  </si>
  <si>
    <t>Назначение | материал | способ</t>
  </si>
  <si>
    <t>Добавка на 5 мм</t>
  </si>
  <si>
    <t>Условие</t>
  </si>
  <si>
    <t>Стяжка|Бетонная|Отбойный молоток</t>
  </si>
  <si>
    <t>57-01-021-01</t>
  </si>
  <si>
    <t>57-01-021-04</t>
  </si>
  <si>
    <t>100 м²</t>
  </si>
  <si>
    <t>База 20 мм, шаг 5 мм. Цементная включает стяжку с кирпичным щебнем.</t>
  </si>
  <si>
    <t>Стяжка|Цементная|Отбойный молоток</t>
  </si>
  <si>
    <t>57-01-021-02</t>
  </si>
  <si>
    <t>57-01-021-05</t>
  </si>
  <si>
    <t>Стяжка|Легкобетонная|Отбойный молоток</t>
  </si>
  <si>
    <t>57-01-021-03</t>
  </si>
  <si>
    <t>57-01-021-06</t>
  </si>
  <si>
    <t>Стяжка|Бетонная|Вручную</t>
  </si>
  <si>
    <t>57-01-021-07</t>
  </si>
  <si>
    <t>57-01-021-10</t>
  </si>
  <si>
    <t>Стяжка|Цементная|Вручную</t>
  </si>
  <si>
    <t>57-01-021-08</t>
  </si>
  <si>
    <t>57-01-021-11</t>
  </si>
  <si>
    <t>Стяжка|Легкобетонная|Вручную</t>
  </si>
  <si>
    <t>57-01-021-09</t>
  </si>
  <si>
    <t>57-01-021-12</t>
  </si>
  <si>
    <t>Основание|Бетон на гравии|Отбойный молоток</t>
  </si>
  <si>
    <t>46-04-009-01</t>
  </si>
  <si>
    <t>Не применяется</t>
  </si>
  <si>
    <t>м³</t>
  </si>
  <si>
    <t>Неармированное основание под пол, количество по объёму</t>
  </si>
  <si>
    <t>Основание|Бетон на кирпичном щебне|Отбойный молоток</t>
  </si>
  <si>
    <t>46-04-009-02</t>
  </si>
  <si>
    <t>База ФЕР</t>
  </si>
  <si>
    <t>Код</t>
  </si>
  <si>
    <t>ПЗ, руб.</t>
  </si>
  <si>
    <t>ФЕР ФСНБ-2020</t>
  </si>
  <si>
    <t>Только основание на гравии; базисный уровень цен 2001 г.</t>
  </si>
  <si>
    <t>ФЕРр 57-2-4: цементное покрытие 150 мм. Не подменяет любую стяжку таблицы 57-01-021.</t>
  </si>
  <si>
    <t>Ресурс</t>
  </si>
  <si>
    <t>Единица</t>
  </si>
  <si>
    <t>Компрессор</t>
  </si>
  <si>
    <t>маш.-ч на измеритель нормы</t>
  </si>
  <si>
    <t>Отбойный молоток</t>
  </si>
  <si>
    <t>Расход машин здесь приведён только для трёх шифров учебного примера. Для другой пары откройте её ресурсный состав.</t>
  </si>
  <si>
    <t>Количество позиций и геометрический объём</t>
  </si>
  <si>
    <t>Добавка: Q = S / 100; n = (t − 20) / 5; Qд = Q × n. Объём слоя: V = S × t / 1000.</t>
  </si>
  <si>
    <t>Данные для расчёта</t>
  </si>
  <si>
    <t>Объём, м³</t>
  </si>
  <si>
    <t>Количество базы</t>
  </si>
  <si>
    <t>Шагов по 5 мм</t>
  </si>
  <si>
    <t>Количество добавки</t>
  </si>
  <si>
    <t>Компрессор, маш.-ч</t>
  </si>
  <si>
    <t>Молоток, маш.-ч</t>
  </si>
  <si>
    <t>Всего геометрический объём</t>
  </si>
  <si>
    <t>Количество базы и добавки дано в измерителе своей нормы. Разные измерители не суммируются.</t>
  </si>
  <si>
    <t>Отрицательное число шагов означает исключение добавки. Не округлять некратную толщину автоматически.</t>
  </si>
  <si>
    <t>Машинные часы разных механизмов не складывают в продолжительность работ.</t>
  </si>
  <si>
    <t>Отдельное сравнение ФЕР: основание на гравии</t>
  </si>
  <si>
    <t>Код ФЕР</t>
  </si>
  <si>
    <t>ПЗ, руб. за м³</t>
  </si>
  <si>
    <t>Базисные ПЗ, руб.</t>
  </si>
  <si>
    <t>Уровень цен</t>
  </si>
  <si>
    <t/>
  </si>
  <si>
    <t>2001 г.</t>
  </si>
  <si>
    <t>Только основание</t>
  </si>
  <si>
    <t>Итого базисные ПЗ сравнения</t>
  </si>
  <si>
    <t>Сравнение не является текущей стоимостью или итогом сметы. НР, СП, индексы, непредвиденные и НДС не рассчитаны.</t>
  </si>
  <si>
    <t>Проверка перед передачей сметы</t>
  </si>
  <si>
    <t>В третьей графе укажите результат и документ-основание. Пустые поля не означают согласование.</t>
  </si>
  <si>
    <t>Проверка</t>
  </si>
  <si>
    <t>Что сопоставить</t>
  </si>
  <si>
    <t>Отметка сметчика</t>
  </si>
  <si>
    <t>Назначение слоя</t>
  </si>
  <si>
    <t>Стяжка, основание или несущая конструкция подтверждены</t>
  </si>
  <si>
    <t>Материал и армирование</t>
  </si>
  <si>
    <t>Заполнитель, марка при необходимости; наличие арматуры</t>
  </si>
  <si>
    <t>Технология</t>
  </si>
  <si>
    <t>Способ разборки и особые условия совпадают с нормой</t>
  </si>
  <si>
    <t>Стяжка в 100 м², основание в м³, резка в метрах реза</t>
  </si>
  <si>
    <t>Толщина</t>
  </si>
  <si>
    <t>Подтверждена, шаг добавки целый, кратность учтена один раз</t>
  </si>
  <si>
    <t>Участки</t>
  </si>
  <si>
    <t>Нет повторного учёта одной работы на пересекающихся участках</t>
  </si>
  <si>
    <t>Состав работ</t>
  </si>
  <si>
    <t>Резка, уборка и перемещение не повторяются дополнительными строками</t>
  </si>
  <si>
    <t>Отходы</t>
  </si>
  <si>
    <t>Операции с отходами сверены с техчастью и проектом; плотность подтверждена при расчёте массы</t>
  </si>
  <si>
    <t>База и редакция</t>
  </si>
  <si>
    <t>Указаны на листе исходных данных и приняты для объекта</t>
  </si>
  <si>
    <t>Подбор</t>
  </si>
  <si>
    <t>Проверены шифры, ресурсные составы и обоснование</t>
  </si>
  <si>
    <t>Подписи</t>
  </si>
  <si>
    <t>Составитель, проверивший и дата заполнены</t>
  </si>
  <si>
    <t>Нормативные сведения и источники</t>
  </si>
  <si>
    <t>ГЭСНр ФСНБ-2022, таблица 57-01-021</t>
  </si>
  <si>
    <t>Матрица материалов и способов, базовая толщина 20 мм, добавки на 5 мм, измеритель 100 м²</t>
  </si>
  <si>
    <t>ГЭСН ФСНБ-2022, таблица 46-04-009</t>
  </si>
  <si>
    <t>Основания на гравии и кирпичном щебне, измеритель м³</t>
  </si>
  <si>
    <t>ФЕР ФСНБ-2020, 46-04-009-01</t>
  </si>
  <si>
    <t>Базисный уровень цен 2001 г.; прямые затраты на измеритель, без начислений</t>
  </si>
  <si>
    <t>Главгосэкспертиза, сообщение 18.05.2026</t>
  </si>
  <si>
    <t>Изменения № 18 к ФСНБ-2022 действуют с 25.05.2026; меняются названия, составы и ресурсы</t>
  </si>
  <si>
    <t>Источник: сообщение Главгосэкспертизы об изменениях ФСНБ-2022</t>
  </si>
  <si>
    <t>Учебный пример, числа условные. Принятую редакцию и применимость норм проверяют для своего объекта.</t>
  </si>
  <si>
    <t>Проверка источника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</si>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</sst>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27231F"/>
      <sz val="11"/>
      <name val="Arial"/>
    </font>
    <font>
      <b/>
      <color rgb="27231F"/>
      <sz val="16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4D9"/>
      </patternFill>
    </fill>
    <fill>
      <patternFill patternType="solid">
        <fgColor rgb="5739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CE2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du.gge.ru/news/ocherednye-dopolneniya-i-izmeneniya-k-fsnb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L25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10" customWidth="1"/>
    <col min="2" max="2" width="16" customWidth="1"/>
    <col min="3" max="3" width="24" customWidth="1"/>
    <col min="4" max="4" width="14" customWidth="1"/>
    <col min="5" max="5" width="22" customWidth="1"/>
    <col min="6" max="6" width="12" customWidth="1"/>
    <col min="7" max="8" width="13" customWidth="1"/>
    <col min="9" max="9" width="26" customWidth="1"/>
    <col min="10" max="11" width="19" customWidth="1"/>
    <col min="12" max="12" width="14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5"/>
      <c r="C4" s="5"/>
      <c r="D4" s="5"/>
      <c r="E4" s="5"/>
      <c r="F4" s="5"/>
      <c r="G4" s="4" t="s">
        <v>3</v>
      </c>
      <c r="H4" s="6"/>
      <c r="I4" s="6"/>
      <c r="J4" s="6"/>
      <c r="K4" s="6"/>
      <c r="L4" s="6"/>
    </row>
    <row r="5" spans="1:12" x14ac:dyDescent="0.25">
      <c r="A5" s="4" t="s">
        <v>4</v>
      </c>
      <c r="B5" s="3" t="s">
        <v>5</v>
      </c>
      <c r="C5" s="3"/>
      <c r="D5" s="3"/>
      <c r="E5" s="3"/>
      <c r="F5" s="3"/>
      <c r="G5" s="4" t="s">
        <v>6</v>
      </c>
      <c r="H5" s="5"/>
      <c r="I5" s="5"/>
      <c r="J5" s="5"/>
      <c r="K5" s="5"/>
      <c r="L5" s="5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36" customHeight="1" spans="1:12" x14ac:dyDescent="0.25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36" customHeight="1" spans="1:12" x14ac:dyDescent="0.25">
      <c r="A8" s="3" t="s">
        <v>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54" customHeight="1" spans="1:12" x14ac:dyDescent="0.25">
      <c r="A9" s="7" t="s">
        <v>9</v>
      </c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  <c r="H9" s="7" t="s">
        <v>16</v>
      </c>
      <c r="I9" s="7" t="s">
        <v>17</v>
      </c>
      <c r="J9" s="7" t="s">
        <v>18</v>
      </c>
      <c r="K9" s="7" t="s">
        <v>19</v>
      </c>
      <c r="L9" s="7" t="s">
        <v>20</v>
      </c>
    </row>
    <row r="10" ht="54" customHeight="1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4" t="str">
        <f>IF(COUNTA(A10:I10)=0,"",IF(COUNTIFS('Выбор нормы'!$A$6:$A$13,B10&amp;"|"&amp;C10&amp;"|"&amp;E10)=1,VLOOKUP(B10&amp;"|"&amp;C10&amp;"|"&amp;E10,'Выбор нормы'!$A$6:$D$13,2,FALSE),"Уточнить выбор"))</f>
        <v/>
      </c>
      <c r="K10" s="4" t="str">
        <f>IF(COUNTA(A10:I10)=0,"",IF(COUNTIFS('Выбор нормы'!$A$6:$A$13,B10&amp;"|"&amp;C10&amp;"|"&amp;E10)=1,VLOOKUP(B10&amp;"|"&amp;C10&amp;"|"&amp;E10,'Выбор нормы'!$A$6:$D$13,3,FALSE),"Уточнить выбор"))</f>
        <v/>
      </c>
      <c r="L10" s="4" t="str">
        <f>IF(COUNTA(A10:I10)=0,"",IF(COUNTIFS('Выбор нормы'!$A$6:$A$13,B10&amp;"|"&amp;C10&amp;"|"&amp;E10)=1,VLOOKUP(B10&amp;"|"&amp;C10&amp;"|"&amp;E10,'Выбор нормы'!$A$6:$D$13,4,FALSE),"Уточнить выбор"))</f>
        <v/>
      </c>
    </row>
    <row r="11" ht="54" customHeight="1" spans="1:12" x14ac:dyDescent="0.25">
      <c r="A11" s="8"/>
      <c r="B11" s="8"/>
      <c r="C11" s="8"/>
      <c r="D11" s="8"/>
      <c r="E11" s="8"/>
      <c r="F11" s="8"/>
      <c r="G11" s="8"/>
      <c r="H11" s="8"/>
      <c r="I11" s="8"/>
      <c r="J11" s="4" t="str">
        <f>IF(COUNTA(A11:I11)=0,"",IF(COUNTIFS('Выбор нормы'!$A$6:$A$13,B11&amp;"|"&amp;C11&amp;"|"&amp;E11)=1,VLOOKUP(B11&amp;"|"&amp;C11&amp;"|"&amp;E11,'Выбор нормы'!$A$6:$D$13,2,FALSE),"Уточнить выбор"))</f>
        <v/>
      </c>
      <c r="K11" s="4" t="str">
        <f>IF(COUNTA(A11:I11)=0,"",IF(COUNTIFS('Выбор нормы'!$A$6:$A$13,B11&amp;"|"&amp;C11&amp;"|"&amp;E11)=1,VLOOKUP(B11&amp;"|"&amp;C11&amp;"|"&amp;E11,'Выбор нормы'!$A$6:$D$13,3,FALSE),"Уточнить выбор"))</f>
        <v/>
      </c>
      <c r="L11" s="4" t="str">
        <f>IF(COUNTA(A11:I11)=0,"",IF(COUNTIFS('Выбор нормы'!$A$6:$A$13,B11&amp;"|"&amp;C11&amp;"|"&amp;E11)=1,VLOOKUP(B11&amp;"|"&amp;C11&amp;"|"&amp;E11,'Выбор нормы'!$A$6:$D$13,4,FALSE),"Уточнить выбор"))</f>
        <v/>
      </c>
    </row>
    <row r="12" ht="54" customHeight="1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4" t="str">
        <f>IF(COUNTA(A12:I12)=0,"",IF(COUNTIFS('Выбор нормы'!$A$6:$A$13,B12&amp;"|"&amp;C12&amp;"|"&amp;E12)=1,VLOOKUP(B12&amp;"|"&amp;C12&amp;"|"&amp;E12,'Выбор нормы'!$A$6:$D$13,2,FALSE),"Уточнить выбор"))</f>
        <v/>
      </c>
      <c r="K12" s="4" t="str">
        <f>IF(COUNTA(A12:I12)=0,"",IF(COUNTIFS('Выбор нормы'!$A$6:$A$13,B12&amp;"|"&amp;C12&amp;"|"&amp;E12)=1,VLOOKUP(B12&amp;"|"&amp;C12&amp;"|"&amp;E12,'Выбор нормы'!$A$6:$D$13,3,FALSE),"Уточнить выбор"))</f>
        <v/>
      </c>
      <c r="L12" s="4" t="str">
        <f>IF(COUNTA(A12:I12)=0,"",IF(COUNTIFS('Выбор нормы'!$A$6:$A$13,B12&amp;"|"&amp;C12&amp;"|"&amp;E12)=1,VLOOKUP(B12&amp;"|"&amp;C12&amp;"|"&amp;E12,'Выбор нормы'!$A$6:$D$13,4,FALSE),"Уточнить выбор"))</f>
        <v/>
      </c>
    </row>
    <row r="13" ht="54" customHeight="1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4" t="str">
        <f>IF(COUNTA(A13:I13)=0,"",IF(COUNTIFS('Выбор нормы'!$A$6:$A$13,B13&amp;"|"&amp;C13&amp;"|"&amp;E13)=1,VLOOKUP(B13&amp;"|"&amp;C13&amp;"|"&amp;E13,'Выбор нормы'!$A$6:$D$13,2,FALSE),"Уточнить выбор"))</f>
        <v/>
      </c>
      <c r="K13" s="4" t="str">
        <f>IF(COUNTA(A13:I13)=0,"",IF(COUNTIFS('Выбор нормы'!$A$6:$A$13,B13&amp;"|"&amp;C13&amp;"|"&amp;E13)=1,VLOOKUP(B13&amp;"|"&amp;C13&amp;"|"&amp;E13,'Выбор нормы'!$A$6:$D$13,3,FALSE),"Уточнить выбор"))</f>
        <v/>
      </c>
      <c r="L13" s="4" t="str">
        <f>IF(COUNTA(A13:I13)=0,"",IF(COUNTIFS('Выбор нормы'!$A$6:$A$13,B13&amp;"|"&amp;C13&amp;"|"&amp;E13)=1,VLOOKUP(B13&amp;"|"&amp;C13&amp;"|"&amp;E13,'Выбор нормы'!$A$6:$D$13,4,FALSE),"Уточнить выбор"))</f>
        <v/>
      </c>
    </row>
    <row r="14" ht="54" customHeight="1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4" t="str">
        <f>IF(COUNTA(A14:I14)=0,"",IF(COUNTIFS('Выбор нормы'!$A$6:$A$13,B14&amp;"|"&amp;C14&amp;"|"&amp;E14)=1,VLOOKUP(B14&amp;"|"&amp;C14&amp;"|"&amp;E14,'Выбор нормы'!$A$6:$D$13,2,FALSE),"Уточнить выбор"))</f>
        <v/>
      </c>
      <c r="K14" s="4" t="str">
        <f>IF(COUNTA(A14:I14)=0,"",IF(COUNTIFS('Выбор нормы'!$A$6:$A$13,B14&amp;"|"&amp;C14&amp;"|"&amp;E14)=1,VLOOKUP(B14&amp;"|"&amp;C14&amp;"|"&amp;E14,'Выбор нормы'!$A$6:$D$13,3,FALSE),"Уточнить выбор"))</f>
        <v/>
      </c>
      <c r="L14" s="4" t="str">
        <f>IF(COUNTA(A14:I14)=0,"",IF(COUNTIFS('Выбор нормы'!$A$6:$A$13,B14&amp;"|"&amp;C14&amp;"|"&amp;E14)=1,VLOOKUP(B14&amp;"|"&amp;C14&amp;"|"&amp;E14,'Выбор нормы'!$A$6:$D$13,4,FALSE),"Уточнить выбор"))</f>
        <v/>
      </c>
    </row>
    <row r="15" ht="54" customHeight="1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4" t="str">
        <f>IF(COUNTA(A15:I15)=0,"",IF(COUNTIFS('Выбор нормы'!$A$6:$A$13,B15&amp;"|"&amp;C15&amp;"|"&amp;E15)=1,VLOOKUP(B15&amp;"|"&amp;C15&amp;"|"&amp;E15,'Выбор нормы'!$A$6:$D$13,2,FALSE),"Уточнить выбор"))</f>
        <v/>
      </c>
      <c r="K15" s="4" t="str">
        <f>IF(COUNTA(A15:I15)=0,"",IF(COUNTIFS('Выбор нормы'!$A$6:$A$13,B15&amp;"|"&amp;C15&amp;"|"&amp;E15)=1,VLOOKUP(B15&amp;"|"&amp;C15&amp;"|"&amp;E15,'Выбор нормы'!$A$6:$D$13,3,FALSE),"Уточнить выбор"))</f>
        <v/>
      </c>
      <c r="L15" s="4" t="str">
        <f>IF(COUNTA(A15:I15)=0,"",IF(COUNTIFS('Выбор нормы'!$A$6:$A$13,B15&amp;"|"&amp;C15&amp;"|"&amp;E15)=1,VLOOKUP(B15&amp;"|"&amp;C15&amp;"|"&amp;E15,'Выбор нормы'!$A$6:$D$13,4,FALSE),"Уточнить выбор"))</f>
        <v/>
      </c>
    </row>
    <row r="16" ht="54" customHeight="1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4" t="str">
        <f>IF(COUNTA(A16:I16)=0,"",IF(COUNTIFS('Выбор нормы'!$A$6:$A$13,B16&amp;"|"&amp;C16&amp;"|"&amp;E16)=1,VLOOKUP(B16&amp;"|"&amp;C16&amp;"|"&amp;E16,'Выбор нормы'!$A$6:$D$13,2,FALSE),"Уточнить выбор"))</f>
        <v/>
      </c>
      <c r="K16" s="4" t="str">
        <f>IF(COUNTA(A16:I16)=0,"",IF(COUNTIFS('Выбор нормы'!$A$6:$A$13,B16&amp;"|"&amp;C16&amp;"|"&amp;E16)=1,VLOOKUP(B16&amp;"|"&amp;C16&amp;"|"&amp;E16,'Выбор нормы'!$A$6:$D$13,3,FALSE),"Уточнить выбор"))</f>
        <v/>
      </c>
      <c r="L16" s="4" t="str">
        <f>IF(COUNTA(A16:I16)=0,"",IF(COUNTIFS('Выбор нормы'!$A$6:$A$13,B16&amp;"|"&amp;C16&amp;"|"&amp;E16)=1,VLOOKUP(B16&amp;"|"&amp;C16&amp;"|"&amp;E16,'Выбор нормы'!$A$6:$D$13,4,FALSE),"Уточнить выбор"))</f>
        <v/>
      </c>
    </row>
    <row r="17" ht="54" customHeight="1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4" t="str">
        <f>IF(COUNTA(A17:I17)=0,"",IF(COUNTIFS('Выбор нормы'!$A$6:$A$13,B17&amp;"|"&amp;C17&amp;"|"&amp;E17)=1,VLOOKUP(B17&amp;"|"&amp;C17&amp;"|"&amp;E17,'Выбор нормы'!$A$6:$D$13,2,FALSE),"Уточнить выбор"))</f>
        <v/>
      </c>
      <c r="K17" s="4" t="str">
        <f>IF(COUNTA(A17:I17)=0,"",IF(COUNTIFS('Выбор нормы'!$A$6:$A$13,B17&amp;"|"&amp;C17&amp;"|"&amp;E17)=1,VLOOKUP(B17&amp;"|"&amp;C17&amp;"|"&amp;E17,'Выбор нормы'!$A$6:$D$13,3,FALSE),"Уточнить выбор"))</f>
        <v/>
      </c>
      <c r="L17" s="4" t="str">
        <f>IF(COUNTA(A17:I17)=0,"",IF(COUNTIFS('Выбор нормы'!$A$6:$A$13,B17&amp;"|"&amp;C17&amp;"|"&amp;E17)=1,VLOOKUP(B17&amp;"|"&amp;C17&amp;"|"&amp;E17,'Выбор нормы'!$A$6:$D$13,4,FALSE),"Уточнить выбор"))</f>
        <v/>
      </c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36" customHeight="1" spans="1:12" x14ac:dyDescent="0.25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36" customHeight="1" spans="1:12" x14ac:dyDescent="0.25">
      <c r="A21" s="3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9">
    <mergeCell ref="A3:L3"/>
    <mergeCell ref="B4:F4"/>
    <mergeCell ref="H4:L4"/>
    <mergeCell ref="B5:F5"/>
    <mergeCell ref="H5:L5"/>
    <mergeCell ref="A7:L7"/>
    <mergeCell ref="A8:L8"/>
    <mergeCell ref="A19:L19"/>
    <mergeCell ref="A21:L21"/>
  </mergeCells>
  <dataValidations count="5">
    <dataValidation type="list" allowBlank="1" showErrorMessage="1" errorTitle="Уточните значение" error="Выберите значение из списка." sqref="B10:B17">
      <formula1>"Стяжка,Основание"</formula1>
    </dataValidation>
    <dataValidation type="list" allowBlank="1" showErrorMessage="1" errorTitle="Уточните значение" error="Выберите значение из списка." sqref="C10:C17">
      <formula1>"Бетонная,Цементная,Легкобетонная,Бетон на гравии,Бетон на кирпичном щебне"</formula1>
    </dataValidation>
    <dataValidation type="list" allowBlank="1" showErrorMessage="1" errorTitle="Уточните значение" error="Выберите значение из списка." sqref="D10:D17">
      <formula1>"Нет,Да,Неизвестно"</formula1>
    </dataValidation>
    <dataValidation type="list" allowBlank="1" showErrorMessage="1" errorTitle="Уточните значение" error="Выберите значение из списка." sqref="E10:E17">
      <formula1>"Отбойный молоток,Вручную,Иной способ"</formula1>
    </dataValidation>
    <dataValidation type="decimal" operator="greaterThan" allowBlank="1" showErrorMessage="1" errorTitle="Положительное число" error="Введите положительную площадь или толщину." sqref="G10:H17">
      <formula1>0</formula1>
    </dataValidation>
  </dataValidation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E28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52" customWidth="1"/>
    <col min="2" max="3" width="20" customWidth="1"/>
    <col min="4" max="4" width="14" customWidth="1"/>
    <col min="5" max="5" width="62" customWidth="1"/>
  </cols>
  <sheetData>
    <row r="1" spans="1:5" x14ac:dyDescent="0.25">
      <c r="A1" s="1"/>
      <c r="B1" s="1"/>
      <c r="C1" s="1"/>
      <c r="D1" s="1"/>
      <c r="E1" s="1"/>
    </row>
    <row r="2" ht="32" customHeight="1" spans="1:5" x14ac:dyDescent="0.25">
      <c r="A2" s="2" t="s">
        <v>23</v>
      </c>
      <c r="B2" s="2"/>
      <c r="C2" s="2"/>
      <c r="D2" s="2"/>
      <c r="E2" s="2"/>
    </row>
    <row r="3" ht="36" customHeight="1" spans="1:5" x14ac:dyDescent="0.25">
      <c r="A3" s="3" t="s">
        <v>24</v>
      </c>
      <c r="B3" s="3"/>
      <c r="C3" s="3"/>
      <c r="D3" s="3"/>
      <c r="E3" s="3"/>
    </row>
    <row r="4" spans="1:5" x14ac:dyDescent="0.25">
      <c r="A4" s="1"/>
      <c r="B4" s="1"/>
      <c r="C4" s="1"/>
      <c r="D4" s="1"/>
      <c r="E4" s="1"/>
    </row>
    <row r="5" ht="54" customHeight="1" spans="1:5" x14ac:dyDescent="0.25">
      <c r="A5" s="7" t="s">
        <v>25</v>
      </c>
      <c r="B5" s="7" t="s">
        <v>4</v>
      </c>
      <c r="C5" s="7" t="s">
        <v>26</v>
      </c>
      <c r="D5" s="7" t="s">
        <v>20</v>
      </c>
      <c r="E5" s="7" t="s">
        <v>27</v>
      </c>
    </row>
    <row r="6" ht="56" customHeight="1" spans="1:5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</row>
    <row r="7" ht="56" customHeight="1" spans="1:5" x14ac:dyDescent="0.25">
      <c r="A7" s="4" t="s">
        <v>33</v>
      </c>
      <c r="B7" s="4" t="s">
        <v>34</v>
      </c>
      <c r="C7" s="4" t="s">
        <v>35</v>
      </c>
      <c r="D7" s="4" t="s">
        <v>31</v>
      </c>
      <c r="E7" s="4" t="s">
        <v>32</v>
      </c>
    </row>
    <row r="8" ht="56" customHeight="1" spans="1:5" x14ac:dyDescent="0.25">
      <c r="A8" s="4" t="s">
        <v>36</v>
      </c>
      <c r="B8" s="4" t="s">
        <v>37</v>
      </c>
      <c r="C8" s="4" t="s">
        <v>38</v>
      </c>
      <c r="D8" s="4" t="s">
        <v>31</v>
      </c>
      <c r="E8" s="4" t="s">
        <v>32</v>
      </c>
    </row>
    <row r="9" ht="56" customHeight="1" spans="1:5" x14ac:dyDescent="0.25">
      <c r="A9" s="4" t="s">
        <v>39</v>
      </c>
      <c r="B9" s="4" t="s">
        <v>40</v>
      </c>
      <c r="C9" s="4" t="s">
        <v>41</v>
      </c>
      <c r="D9" s="4" t="s">
        <v>31</v>
      </c>
      <c r="E9" s="4" t="s">
        <v>32</v>
      </c>
    </row>
    <row r="10" ht="56" customHeight="1" spans="1:5" x14ac:dyDescent="0.25">
      <c r="A10" s="4" t="s">
        <v>42</v>
      </c>
      <c r="B10" s="4" t="s">
        <v>43</v>
      </c>
      <c r="C10" s="4" t="s">
        <v>44</v>
      </c>
      <c r="D10" s="4" t="s">
        <v>31</v>
      </c>
      <c r="E10" s="4" t="s">
        <v>32</v>
      </c>
    </row>
    <row r="11" ht="56" customHeight="1" spans="1:5" x14ac:dyDescent="0.25">
      <c r="A11" s="4" t="s">
        <v>45</v>
      </c>
      <c r="B11" s="4" t="s">
        <v>46</v>
      </c>
      <c r="C11" s="4" t="s">
        <v>47</v>
      </c>
      <c r="D11" s="4" t="s">
        <v>31</v>
      </c>
      <c r="E11" s="4" t="s">
        <v>32</v>
      </c>
    </row>
    <row r="12" ht="56" customHeight="1" spans="1:5" x14ac:dyDescent="0.25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52</v>
      </c>
    </row>
    <row r="13" ht="56" customHeight="1" spans="1:5" x14ac:dyDescent="0.25">
      <c r="A13" s="4" t="s">
        <v>53</v>
      </c>
      <c r="B13" s="4" t="s">
        <v>54</v>
      </c>
      <c r="C13" s="4" t="s">
        <v>50</v>
      </c>
      <c r="D13" s="4" t="s">
        <v>51</v>
      </c>
      <c r="E13" s="4" t="s">
        <v>52</v>
      </c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ht="54" customHeight="1" spans="1:5" x14ac:dyDescent="0.25">
      <c r="A16" s="7" t="s">
        <v>55</v>
      </c>
      <c r="B16" s="7" t="s">
        <v>56</v>
      </c>
      <c r="C16" s="7" t="s">
        <v>20</v>
      </c>
      <c r="D16" s="7" t="s">
        <v>57</v>
      </c>
      <c r="E16" s="7" t="s">
        <v>10</v>
      </c>
    </row>
    <row r="17" ht="48" customHeight="1" spans="1:5" x14ac:dyDescent="0.25">
      <c r="A17" s="4" t="s">
        <v>58</v>
      </c>
      <c r="B17" s="4" t="s">
        <v>49</v>
      </c>
      <c r="C17" s="4" t="s">
        <v>51</v>
      </c>
      <c r="D17" s="9">
        <v>187.07</v>
      </c>
      <c r="E17" s="4" t="s">
        <v>59</v>
      </c>
    </row>
    <row r="18" spans="1:5" x14ac:dyDescent="0.25">
      <c r="A18" s="1"/>
      <c r="B18" s="1"/>
      <c r="C18" s="1"/>
      <c r="D18" s="1"/>
      <c r="E18" s="1"/>
    </row>
    <row r="19" ht="36" customHeight="1" spans="1:5" x14ac:dyDescent="0.25">
      <c r="A19" s="3" t="s">
        <v>60</v>
      </c>
      <c r="B19" s="3"/>
      <c r="C19" s="3"/>
      <c r="D19" s="3"/>
      <c r="E19" s="3"/>
    </row>
    <row r="20" spans="1:5" x14ac:dyDescent="0.25">
      <c r="A20" s="1"/>
      <c r="B20" s="1"/>
      <c r="C20" s="1"/>
      <c r="D20" s="1"/>
      <c r="E20" s="1"/>
    </row>
    <row r="21" ht="54" customHeight="1" spans="1:5" x14ac:dyDescent="0.25">
      <c r="A21" s="7" t="s">
        <v>61</v>
      </c>
      <c r="B21" s="7" t="s">
        <v>34</v>
      </c>
      <c r="C21" s="7" t="s">
        <v>35</v>
      </c>
      <c r="D21" s="7" t="s">
        <v>49</v>
      </c>
      <c r="E21" s="7" t="s">
        <v>62</v>
      </c>
    </row>
    <row r="22" spans="1:5" x14ac:dyDescent="0.25">
      <c r="A22" s="4" t="s">
        <v>63</v>
      </c>
      <c r="B22" s="10">
        <v>8</v>
      </c>
      <c r="C22" s="10">
        <v>2</v>
      </c>
      <c r="D22" s="10">
        <v>2.26</v>
      </c>
      <c r="E22" s="4" t="s">
        <v>64</v>
      </c>
    </row>
    <row r="23" spans="1:5" x14ac:dyDescent="0.25">
      <c r="A23" s="4" t="s">
        <v>65</v>
      </c>
      <c r="B23" s="10">
        <v>8</v>
      </c>
      <c r="C23" s="10">
        <v>2</v>
      </c>
      <c r="D23" s="10">
        <v>4.52</v>
      </c>
      <c r="E23" s="4" t="s">
        <v>64</v>
      </c>
    </row>
    <row r="24" spans="1:5" x14ac:dyDescent="0.25">
      <c r="A24" s="1"/>
      <c r="B24" s="1"/>
      <c r="C24" s="1"/>
      <c r="D24" s="1"/>
      <c r="E24" s="1"/>
    </row>
    <row r="25" ht="36" customHeight="1" spans="1:5" x14ac:dyDescent="0.25">
      <c r="A25" s="3" t="s">
        <v>66</v>
      </c>
      <c r="B25" s="3"/>
      <c r="C25" s="3"/>
      <c r="D25" s="3"/>
      <c r="E25" s="3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</sheetData>
  <mergeCells count="3">
    <mergeCell ref="A3:E3"/>
    <mergeCell ref="A19:E19"/>
    <mergeCell ref="A25:E25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H45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10" customWidth="1"/>
    <col min="2" max="2" width="31" customWidth="1"/>
    <col min="3" max="3" width="16" customWidth="1"/>
    <col min="4" max="6" width="17" customWidth="1"/>
    <col min="7" max="8" width="18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67</v>
      </c>
      <c r="B2" s="2"/>
      <c r="C2" s="2"/>
      <c r="D2" s="2"/>
      <c r="E2" s="2"/>
      <c r="F2" s="2"/>
      <c r="G2" s="2"/>
      <c r="H2" s="2"/>
    </row>
    <row r="3" ht="36" customHeight="1" spans="1:8" x14ac:dyDescent="0.25">
      <c r="A3" s="3" t="s">
        <v>68</v>
      </c>
      <c r="B3" s="3"/>
      <c r="C3" s="3"/>
      <c r="D3" s="3"/>
      <c r="E3" s="3"/>
      <c r="F3" s="3"/>
      <c r="G3" s="3"/>
      <c r="H3" s="3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ht="54" customHeight="1" spans="1:8" x14ac:dyDescent="0.25">
      <c r="A5" s="7" t="s">
        <v>9</v>
      </c>
      <c r="B5" s="7" t="s">
        <v>69</v>
      </c>
      <c r="C5" s="7" t="s">
        <v>70</v>
      </c>
      <c r="D5" s="7" t="s">
        <v>71</v>
      </c>
      <c r="E5" s="7" t="s">
        <v>72</v>
      </c>
      <c r="F5" s="7" t="s">
        <v>73</v>
      </c>
      <c r="G5" s="7" t="s">
        <v>74</v>
      </c>
      <c r="H5" s="7" t="s">
        <v>75</v>
      </c>
    </row>
    <row r="6" ht="48" customHeight="1" spans="1:8" x14ac:dyDescent="0.25">
      <c r="A6" s="4" t="str">
        <f>IF('Исходные данные'!A10="","",'Исходные данные'!A10)</f>
        <v/>
      </c>
      <c r="B6" s="4" t="str">
        <f>IF(COUNTA('Исходные данные'!A10:I10)=0,"",IF('Исходные данные'!A10="","Уточнить участок",IF('Исходные данные'!B10="","Уточнить назначение",IF('Исходные данные'!D10&lt;&gt;"Нет","Уточнить армирование",IF(OR(NOT(ISNUMBER('Исходные данные'!G10)),NOT(ISNUMBER('Исходные данные'!H10))),"Уточнить размеры",IF(OR('Исходные данные'!G10&lt;=0,'Исходные данные'!H10&lt;=0),"Размеры должны быть положительными",IF('Исходные данные'!J10="Уточнить выбор","Уточнить материал и способ",IF('Исходные данные'!I10="","Указать документ",IF(AND('Исходные данные'!B10="Стяжка",MOD('Исходные данные'!H10-20,5)&lt;&gt;0),"Уточнить шаг толщины","Проверить подбор")))))))))</f>
        <v/>
      </c>
      <c r="C6" s="9" t="str">
        <f>IF(AND(ISNUMBER('Исходные данные'!G10),ISNUMBER('Исходные данные'!H10)),'Исходные данные'!G10*'Исходные данные'!H10/1000,"")</f>
        <v/>
      </c>
      <c r="D6" s="9" t="str">
        <f>IF(B6="Проверить подбор",IF('Исходные данные'!L10="100 м²",'Исходные данные'!G10/100,C6),"")</f>
        <v/>
      </c>
      <c r="E6" s="11" t="str">
        <f>IF(AND(B6="Проверить подбор",'Исходные данные'!B10="Стяжка"),('Исходные данные'!H10-20)/5,"")</f>
        <v/>
      </c>
      <c r="F6" s="9" t="str">
        <f>IF(ISNUMBER(E6),D6*E6,"")</f>
        <v/>
      </c>
      <c r="G6" s="9" t="str">
        <f>IF(B6&lt;&gt;"Проверить подбор","",IF('Исходные данные'!J10="57-01-021-02",'Выбор нормы'!B22*D6+'Выбор нормы'!C22*F6,IF('Исходные данные'!J10="46-04-009-01",'Выбор нормы'!D22*D6,"Сверить ресурсы")))</f>
        <v/>
      </c>
      <c r="H6" s="9" t="str">
        <f>IF(B6&lt;&gt;"Проверить подбор","",IF('Исходные данные'!J10="57-01-021-02",'Выбор нормы'!B23*D6+'Выбор нормы'!C23*F6,IF('Исходные данные'!J10="46-04-009-01",'Выбор нормы'!D23*D6,"Сверить ресурсы")))</f>
        <v/>
      </c>
    </row>
    <row r="7" ht="48" customHeight="1" spans="1:8" x14ac:dyDescent="0.25">
      <c r="A7" s="4" t="str">
        <f>IF('Исходные данные'!A11="","",'Исходные данные'!A11)</f>
        <v/>
      </c>
      <c r="B7" s="4" t="str">
        <f>IF(COUNTA('Исходные данные'!A11:I11)=0,"",IF('Исходные данные'!A11="","Уточнить участок",IF('Исходные данные'!B11="","Уточнить назначение",IF('Исходные данные'!D11&lt;&gt;"Нет","Уточнить армирование",IF(OR(NOT(ISNUMBER('Исходные данные'!G11)),NOT(ISNUMBER('Исходные данные'!H11))),"Уточнить размеры",IF(OR('Исходные данные'!G11&lt;=0,'Исходные данные'!H11&lt;=0),"Размеры должны быть положительными",IF('Исходные данные'!J11="Уточнить выбор","Уточнить материал и способ",IF('Исходные данные'!I11="","Указать документ",IF(AND('Исходные данные'!B11="Стяжка",MOD('Исходные данные'!H11-20,5)&lt;&gt;0),"Уточнить шаг толщины","Проверить подбор")))))))))</f>
        <v/>
      </c>
      <c r="C7" s="9" t="str">
        <f>IF(AND(ISNUMBER('Исходные данные'!G11),ISNUMBER('Исходные данные'!H11)),'Исходные данные'!G11*'Исходные данные'!H11/1000,"")</f>
        <v/>
      </c>
      <c r="D7" s="9" t="str">
        <f>IF(B7="Проверить подбор",IF('Исходные данные'!L11="100 м²",'Исходные данные'!G11/100,C7),"")</f>
        <v/>
      </c>
      <c r="E7" s="11" t="str">
        <f>IF(AND(B7="Проверить подбор",'Исходные данные'!B11="Стяжка"),('Исходные данные'!H11-20)/5,"")</f>
        <v/>
      </c>
      <c r="F7" s="9" t="str">
        <f>IF(ISNUMBER(E7),D7*E7,"")</f>
        <v/>
      </c>
      <c r="G7" s="9" t="str">
        <f>IF(B7&lt;&gt;"Проверить подбор","",IF('Исходные данные'!J11="57-01-021-02",'Выбор нормы'!B22*D7+'Выбор нормы'!C22*F7,IF('Исходные данные'!J11="46-04-009-01",'Выбор нормы'!D22*D7,"Сверить ресурсы")))</f>
        <v/>
      </c>
      <c r="H7" s="9" t="str">
        <f>IF(B7&lt;&gt;"Проверить подбор","",IF('Исходные данные'!J11="57-01-021-02",'Выбор нормы'!B23*D7+'Выбор нормы'!C23*F7,IF('Исходные данные'!J11="46-04-009-01",'Выбор нормы'!D23*D7,"Сверить ресурсы")))</f>
        <v/>
      </c>
    </row>
    <row r="8" ht="48" customHeight="1" spans="1:8" x14ac:dyDescent="0.25">
      <c r="A8" s="4" t="str">
        <f>IF('Исходные данные'!A12="","",'Исходные данные'!A12)</f>
        <v/>
      </c>
      <c r="B8" s="4" t="str">
        <f>IF(COUNTA('Исходные данные'!A12:I12)=0,"",IF('Исходные данные'!A12="","Уточнить участок",IF('Исходные данные'!B12="","Уточнить назначение",IF('Исходные данные'!D12&lt;&gt;"Нет","Уточнить армирование",IF(OR(NOT(ISNUMBER('Исходные данные'!G12)),NOT(ISNUMBER('Исходные данные'!H12))),"Уточнить размеры",IF(OR('Исходные данные'!G12&lt;=0,'Исходные данные'!H12&lt;=0),"Размеры должны быть положительными",IF('Исходные данные'!J12="Уточнить выбор","Уточнить материал и способ",IF('Исходные данные'!I12="","Указать документ",IF(AND('Исходные данные'!B12="Стяжка",MOD('Исходные данные'!H12-20,5)&lt;&gt;0),"Уточнить шаг толщины","Проверить подбор")))))))))</f>
        <v/>
      </c>
      <c r="C8" s="9" t="str">
        <f>IF(AND(ISNUMBER('Исходные данные'!G12),ISNUMBER('Исходные данные'!H12)),'Исходные данные'!G12*'Исходные данные'!H12/1000,"")</f>
        <v/>
      </c>
      <c r="D8" s="9" t="str">
        <f>IF(B8="Проверить подбор",IF('Исходные данные'!L12="100 м²",'Исходные данные'!G12/100,C8),"")</f>
        <v/>
      </c>
      <c r="E8" s="11" t="str">
        <f>IF(AND(B8="Проверить подбор",'Исходные данные'!B12="Стяжка"),('Исходные данные'!H12-20)/5,"")</f>
        <v/>
      </c>
      <c r="F8" s="9" t="str">
        <f>IF(ISNUMBER(E8),D8*E8,"")</f>
        <v/>
      </c>
      <c r="G8" s="9" t="str">
        <f>IF(B8&lt;&gt;"Проверить подбор","",IF('Исходные данные'!J12="57-01-021-02",'Выбор нормы'!B22*D8+'Выбор нормы'!C22*F8,IF('Исходные данные'!J12="46-04-009-01",'Выбор нормы'!D22*D8,"Сверить ресурсы")))</f>
        <v/>
      </c>
      <c r="H8" s="9" t="str">
        <f>IF(B8&lt;&gt;"Проверить подбор","",IF('Исходные данные'!J12="57-01-021-02",'Выбор нормы'!B23*D8+'Выбор нормы'!C23*F8,IF('Исходные данные'!J12="46-04-009-01",'Выбор нормы'!D23*D8,"Сверить ресурсы")))</f>
        <v/>
      </c>
    </row>
    <row r="9" ht="48" customHeight="1" spans="1:8" x14ac:dyDescent="0.25">
      <c r="A9" s="4" t="str">
        <f>IF('Исходные данные'!A13="","",'Исходные данные'!A13)</f>
        <v/>
      </c>
      <c r="B9" s="4" t="str">
        <f>IF(COUNTA('Исходные данные'!A13:I13)=0,"",IF('Исходные данные'!A13="","Уточнить участок",IF('Исходные данные'!B13="","Уточнить назначение",IF('Исходные данные'!D13&lt;&gt;"Нет","Уточнить армирование",IF(OR(NOT(ISNUMBER('Исходные данные'!G13)),NOT(ISNUMBER('Исходные данные'!H13))),"Уточнить размеры",IF(OR('Исходные данные'!G13&lt;=0,'Исходные данные'!H13&lt;=0),"Размеры должны быть положительными",IF('Исходные данные'!J13="Уточнить выбор","Уточнить материал и способ",IF('Исходные данные'!I13="","Указать документ",IF(AND('Исходные данные'!B13="Стяжка",MOD('Исходные данные'!H13-20,5)&lt;&gt;0),"Уточнить шаг толщины","Проверить подбор")))))))))</f>
        <v/>
      </c>
      <c r="C9" s="9" t="str">
        <f>IF(AND(ISNUMBER('Исходные данные'!G13),ISNUMBER('Исходные данные'!H13)),'Исходные данные'!G13*'Исходные данные'!H13/1000,"")</f>
        <v/>
      </c>
      <c r="D9" s="9" t="str">
        <f>IF(B9="Проверить подбор",IF('Исходные данные'!L13="100 м²",'Исходные данные'!G13/100,C9),"")</f>
        <v/>
      </c>
      <c r="E9" s="11" t="str">
        <f>IF(AND(B9="Проверить подбор",'Исходные данные'!B13="Стяжка"),('Исходные данные'!H13-20)/5,"")</f>
        <v/>
      </c>
      <c r="F9" s="9" t="str">
        <f>IF(ISNUMBER(E9),D9*E9,"")</f>
        <v/>
      </c>
      <c r="G9" s="9" t="str">
        <f>IF(B9&lt;&gt;"Проверить подбор","",IF('Исходные данные'!J13="57-01-021-02",'Выбор нормы'!B22*D9+'Выбор нормы'!C22*F9,IF('Исходные данные'!J13="46-04-009-01",'Выбор нормы'!D22*D9,"Сверить ресурсы")))</f>
        <v/>
      </c>
      <c r="H9" s="9" t="str">
        <f>IF(B9&lt;&gt;"Проверить подбор","",IF('Исходные данные'!J13="57-01-021-02",'Выбор нормы'!B23*D9+'Выбор нормы'!C23*F9,IF('Исходные данные'!J13="46-04-009-01",'Выбор нормы'!D23*D9,"Сверить ресурсы")))</f>
        <v/>
      </c>
    </row>
    <row r="10" ht="48" customHeight="1" spans="1:8" x14ac:dyDescent="0.25">
      <c r="A10" s="4" t="str">
        <f>IF('Исходные данные'!A14="","",'Исходные данные'!A14)</f>
        <v/>
      </c>
      <c r="B10" s="4" t="str">
        <f>IF(COUNTA('Исходные данные'!A14:I14)=0,"",IF('Исходные данные'!A14="","Уточнить участок",IF('Исходные данные'!B14="","Уточнить назначение",IF('Исходные данные'!D14&lt;&gt;"Нет","Уточнить армирование",IF(OR(NOT(ISNUMBER('Исходные данные'!G14)),NOT(ISNUMBER('Исходные данные'!H14))),"Уточнить размеры",IF(OR('Исходные данные'!G14&lt;=0,'Исходные данные'!H14&lt;=0),"Размеры должны быть положительными",IF('Исходные данные'!J14="Уточнить выбор","Уточнить материал и способ",IF('Исходные данные'!I14="","Указать документ",IF(AND('Исходные данные'!B14="Стяжка",MOD('Исходные данные'!H14-20,5)&lt;&gt;0),"Уточнить шаг толщины","Проверить подбор")))))))))</f>
        <v/>
      </c>
      <c r="C10" s="9" t="str">
        <f>IF(AND(ISNUMBER('Исходные данные'!G14),ISNUMBER('Исходные данные'!H14)),'Исходные данные'!G14*'Исходные данные'!H14/1000,"")</f>
        <v/>
      </c>
      <c r="D10" s="9" t="str">
        <f>IF(B10="Проверить подбор",IF('Исходные данные'!L14="100 м²",'Исходные данные'!G14/100,C10),"")</f>
        <v/>
      </c>
      <c r="E10" s="11" t="str">
        <f>IF(AND(B10="Проверить подбор",'Исходные данные'!B14="Стяжка"),('Исходные данные'!H14-20)/5,"")</f>
        <v/>
      </c>
      <c r="F10" s="9" t="str">
        <f>IF(ISNUMBER(E10),D10*E10,"")</f>
        <v/>
      </c>
      <c r="G10" s="9" t="str">
        <f>IF(B10&lt;&gt;"Проверить подбор","",IF('Исходные данные'!J14="57-01-021-02",'Выбор нормы'!B22*D10+'Выбор нормы'!C22*F10,IF('Исходные данные'!J14="46-04-009-01",'Выбор нормы'!D22*D10,"Сверить ресурсы")))</f>
        <v/>
      </c>
      <c r="H10" s="9" t="str">
        <f>IF(B10&lt;&gt;"Проверить подбор","",IF('Исходные данные'!J14="57-01-021-02",'Выбор нормы'!B23*D10+'Выбор нормы'!C23*F10,IF('Исходные данные'!J14="46-04-009-01",'Выбор нормы'!D23*D10,"Сверить ресурсы")))</f>
        <v/>
      </c>
    </row>
    <row r="11" ht="48" customHeight="1" spans="1:8" x14ac:dyDescent="0.25">
      <c r="A11" s="4" t="str">
        <f>IF('Исходные данные'!A15="","",'Исходные данные'!A15)</f>
        <v/>
      </c>
      <c r="B11" s="4" t="str">
        <f>IF(COUNTA('Исходные данные'!A15:I15)=0,"",IF('Исходные данные'!A15="","Уточнить участок",IF('Исходные данные'!B15="","Уточнить назначение",IF('Исходные данные'!D15&lt;&gt;"Нет","Уточнить армирование",IF(OR(NOT(ISNUMBER('Исходные данные'!G15)),NOT(ISNUMBER('Исходные данные'!H15))),"Уточнить размеры",IF(OR('Исходные данные'!G15&lt;=0,'Исходные данные'!H15&lt;=0),"Размеры должны быть положительными",IF('Исходные данные'!J15="Уточнить выбор","Уточнить материал и способ",IF('Исходные данные'!I15="","Указать документ",IF(AND('Исходные данные'!B15="Стяжка",MOD('Исходные данные'!H15-20,5)&lt;&gt;0),"Уточнить шаг толщины","Проверить подбор")))))))))</f>
        <v/>
      </c>
      <c r="C11" s="9" t="str">
        <f>IF(AND(ISNUMBER('Исходные данные'!G15),ISNUMBER('Исходные данные'!H15)),'Исходные данные'!G15*'Исходные данные'!H15/1000,"")</f>
        <v/>
      </c>
      <c r="D11" s="9" t="str">
        <f>IF(B11="Проверить подбор",IF('Исходные данные'!L15="100 м²",'Исходные данные'!G15/100,C11),"")</f>
        <v/>
      </c>
      <c r="E11" s="11" t="str">
        <f>IF(AND(B11="Проверить подбор",'Исходные данные'!B15="Стяжка"),('Исходные данные'!H15-20)/5,"")</f>
        <v/>
      </c>
      <c r="F11" s="9" t="str">
        <f>IF(ISNUMBER(E11),D11*E11,"")</f>
        <v/>
      </c>
      <c r="G11" s="9" t="str">
        <f>IF(B11&lt;&gt;"Проверить подбор","",IF('Исходные данные'!J15="57-01-021-02",'Выбор нормы'!B22*D11+'Выбор нормы'!C22*F11,IF('Исходные данные'!J15="46-04-009-01",'Выбор нормы'!D22*D11,"Сверить ресурсы")))</f>
        <v/>
      </c>
      <c r="H11" s="9" t="str">
        <f>IF(B11&lt;&gt;"Проверить подбор","",IF('Исходные данные'!J15="57-01-021-02",'Выбор нормы'!B23*D11+'Выбор нормы'!C23*F11,IF('Исходные данные'!J15="46-04-009-01",'Выбор нормы'!D23*D11,"Сверить ресурсы")))</f>
        <v/>
      </c>
    </row>
    <row r="12" ht="48" customHeight="1" spans="1:8" x14ac:dyDescent="0.25">
      <c r="A12" s="4" t="str">
        <f>IF('Исходные данные'!A16="","",'Исходные данные'!A16)</f>
        <v/>
      </c>
      <c r="B12" s="4" t="str">
        <f>IF(COUNTA('Исходные данные'!A16:I16)=0,"",IF('Исходные данные'!A16="","Уточнить участок",IF('Исходные данные'!B16="","Уточнить назначение",IF('Исходные данные'!D16&lt;&gt;"Нет","Уточнить армирование",IF(OR(NOT(ISNUMBER('Исходные данные'!G16)),NOT(ISNUMBER('Исходные данные'!H16))),"Уточнить размеры",IF(OR('Исходные данные'!G16&lt;=0,'Исходные данные'!H16&lt;=0),"Размеры должны быть положительными",IF('Исходные данные'!J16="Уточнить выбор","Уточнить материал и способ",IF('Исходные данные'!I16="","Указать документ",IF(AND('Исходные данные'!B16="Стяжка",MOD('Исходные данные'!H16-20,5)&lt;&gt;0),"Уточнить шаг толщины","Проверить подбор")))))))))</f>
        <v/>
      </c>
      <c r="C12" s="9" t="str">
        <f>IF(AND(ISNUMBER('Исходные данные'!G16),ISNUMBER('Исходные данные'!H16)),'Исходные данные'!G16*'Исходные данные'!H16/1000,"")</f>
        <v/>
      </c>
      <c r="D12" s="9" t="str">
        <f>IF(B12="Проверить подбор",IF('Исходные данные'!L16="100 м²",'Исходные данные'!G16/100,C12),"")</f>
        <v/>
      </c>
      <c r="E12" s="11" t="str">
        <f>IF(AND(B12="Проверить подбор",'Исходные данные'!B16="Стяжка"),('Исходные данные'!H16-20)/5,"")</f>
        <v/>
      </c>
      <c r="F12" s="9" t="str">
        <f>IF(ISNUMBER(E12),D12*E12,"")</f>
        <v/>
      </c>
      <c r="G12" s="9" t="str">
        <f>IF(B12&lt;&gt;"Проверить подбор","",IF('Исходные данные'!J16="57-01-021-02",'Выбор нормы'!B22*D12+'Выбор нормы'!C22*F12,IF('Исходные данные'!J16="46-04-009-01",'Выбор нормы'!D22*D12,"Сверить ресурсы")))</f>
        <v/>
      </c>
      <c r="H12" s="9" t="str">
        <f>IF(B12&lt;&gt;"Проверить подбор","",IF('Исходные данные'!J16="57-01-021-02",'Выбор нормы'!B23*D12+'Выбор нормы'!C23*F12,IF('Исходные данные'!J16="46-04-009-01",'Выбор нормы'!D23*D12,"Сверить ресурсы")))</f>
        <v/>
      </c>
    </row>
    <row r="13" ht="48" customHeight="1" spans="1:8" x14ac:dyDescent="0.25">
      <c r="A13" s="4" t="str">
        <f>IF('Исходные данные'!A17="","",'Исходные данные'!A17)</f>
        <v/>
      </c>
      <c r="B13" s="4" t="str">
        <f>IF(COUNTA('Исходные данные'!A17:I17)=0,"",IF('Исходные данные'!A17="","Уточнить участок",IF('Исходные данные'!B17="","Уточнить назначение",IF('Исходные данные'!D17&lt;&gt;"Нет","Уточнить армирование",IF(OR(NOT(ISNUMBER('Исходные данные'!G17)),NOT(ISNUMBER('Исходные данные'!H17))),"Уточнить размеры",IF(OR('Исходные данные'!G17&lt;=0,'Исходные данные'!H17&lt;=0),"Размеры должны быть положительными",IF('Исходные данные'!J17="Уточнить выбор","Уточнить материал и способ",IF('Исходные данные'!I17="","Указать документ",IF(AND('Исходные данные'!B17="Стяжка",MOD('Исходные данные'!H17-20,5)&lt;&gt;0),"Уточнить шаг толщины","Проверить подбор")))))))))</f>
        <v/>
      </c>
      <c r="C13" s="9" t="str">
        <f>IF(AND(ISNUMBER('Исходные данные'!G17),ISNUMBER('Исходные данные'!H17)),'Исходные данные'!G17*'Исходные данные'!H17/1000,"")</f>
        <v/>
      </c>
      <c r="D13" s="9" t="str">
        <f>IF(B13="Проверить подбор",IF('Исходные данные'!L17="100 м²",'Исходные данные'!G17/100,C13),"")</f>
        <v/>
      </c>
      <c r="E13" s="11" t="str">
        <f>IF(AND(B13="Проверить подбор",'Исходные данные'!B17="Стяжка"),('Исходные данные'!H17-20)/5,"")</f>
        <v/>
      </c>
      <c r="F13" s="9" t="str">
        <f>IF(ISNUMBER(E13),D13*E13,"")</f>
        <v/>
      </c>
      <c r="G13" s="9" t="str">
        <f>IF(B13&lt;&gt;"Проверить подбор","",IF('Исходные данные'!J17="57-01-021-02",'Выбор нормы'!B22*D13+'Выбор нормы'!C22*F13,IF('Исходные данные'!J17="46-04-009-01",'Выбор нормы'!D22*D13,"Сверить ресурсы")))</f>
        <v/>
      </c>
      <c r="H13" s="9" t="str">
        <f>IF(B13&lt;&gt;"Проверить подбор","",IF('Исходные данные'!J17="57-01-021-02",'Выбор нормы'!B23*D13+'Выбор нормы'!C23*F13,IF('Исходные данные'!J17="46-04-009-01",'Выбор нормы'!D23*D13,"Сверить ресурсы")))</f>
        <v/>
      </c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4"/>
      <c r="B15" s="4" t="s">
        <v>76</v>
      </c>
      <c r="C15" s="12" t="str">
        <f>IF(COUNT(C6:C13)=0,"",SUM(C6:C13))</f>
        <v/>
      </c>
      <c r="D15" s="4"/>
      <c r="E15" s="4"/>
      <c r="F15" s="4"/>
      <c r="G15" s="4"/>
      <c r="H15" s="4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ht="36" customHeight="1" spans="1:8" x14ac:dyDescent="0.25">
      <c r="A17" s="3" t="s">
        <v>77</v>
      </c>
      <c r="B17" s="3"/>
      <c r="C17" s="3"/>
      <c r="D17" s="3"/>
      <c r="E17" s="3"/>
      <c r="F17" s="3"/>
      <c r="G17" s="3"/>
      <c r="H17" s="3"/>
    </row>
    <row r="18" ht="36" customHeight="1" spans="1:8" x14ac:dyDescent="0.25">
      <c r="A18" s="3" t="s">
        <v>78</v>
      </c>
      <c r="B18" s="3"/>
      <c r="C18" s="3"/>
      <c r="D18" s="3"/>
      <c r="E18" s="3"/>
      <c r="F18" s="3"/>
      <c r="G18" s="3"/>
      <c r="H18" s="3"/>
    </row>
    <row r="19" ht="36" customHeight="1" spans="1:8" x14ac:dyDescent="0.25">
      <c r="A19" s="3" t="s">
        <v>79</v>
      </c>
      <c r="B19" s="3"/>
      <c r="C19" s="3"/>
      <c r="D19" s="3"/>
      <c r="E19" s="3"/>
      <c r="F19" s="3"/>
      <c r="G19" s="3"/>
      <c r="H19" s="3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ht="36" customHeight="1" spans="1:8" x14ac:dyDescent="0.25">
      <c r="A21" s="3" t="s">
        <v>80</v>
      </c>
      <c r="B21" s="3"/>
      <c r="C21" s="3"/>
      <c r="D21" s="3"/>
      <c r="E21" s="3"/>
      <c r="F21" s="3"/>
      <c r="G21" s="3"/>
      <c r="H21" s="3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ht="54" customHeight="1" spans="1:8" x14ac:dyDescent="0.25">
      <c r="A23" s="7" t="s">
        <v>9</v>
      </c>
      <c r="B23" s="7" t="s">
        <v>81</v>
      </c>
      <c r="C23" s="7" t="s">
        <v>70</v>
      </c>
      <c r="D23" s="7" t="s">
        <v>82</v>
      </c>
      <c r="E23" s="7" t="s">
        <v>83</v>
      </c>
      <c r="F23" s="7" t="s">
        <v>84</v>
      </c>
      <c r="G23" s="7" t="s">
        <v>27</v>
      </c>
      <c r="H23" s="7" t="s">
        <v>85</v>
      </c>
    </row>
    <row r="24" spans="1:8" x14ac:dyDescent="0.25">
      <c r="A24" s="4" t="str">
        <f>IF(AND(B6="Проверить подбор",'Исходные данные'!J10="46-04-009-01"),A6,"")</f>
        <v/>
      </c>
      <c r="B24" s="4" t="str">
        <f>IF(AND(B6="Проверить подбор",'Исходные данные'!J10="46-04-009-01"),"46-04-009-01","")</f>
        <v/>
      </c>
      <c r="C24" s="4" t="str">
        <f>IF(AND(B6="Проверить подбор",'Исходные данные'!J10="46-04-009-01"),D6,"")</f>
        <v/>
      </c>
      <c r="D24" s="12" t="str">
        <f>IF(ISNUMBER(C24),'Выбор нормы'!$D$17,"")</f>
        <v/>
      </c>
      <c r="E24" s="12" t="str">
        <f>IF(ISNUMBER(C24),C24*D24,"")</f>
        <v/>
      </c>
      <c r="F24" s="4" t="s">
        <v>86</v>
      </c>
      <c r="G24" s="4" t="s">
        <v>87</v>
      </c>
      <c r="H24" s="4"/>
    </row>
    <row r="25" spans="1:8" x14ac:dyDescent="0.25">
      <c r="A25" s="4" t="str">
        <f>IF(AND(B7="Проверить подбор",'Исходные данные'!J11="46-04-009-01"),A7,"")</f>
        <v/>
      </c>
      <c r="B25" s="4" t="str">
        <f>IF(AND(B7="Проверить подбор",'Исходные данные'!J11="46-04-009-01"),"46-04-009-01","")</f>
        <v/>
      </c>
      <c r="C25" s="4" t="str">
        <f>IF(AND(B7="Проверить подбор",'Исходные данные'!J11="46-04-009-01"),D7,"")</f>
        <v/>
      </c>
      <c r="D25" s="12" t="str">
        <f>IF(ISNUMBER(C25),'Выбор нормы'!$D$17,"")</f>
        <v/>
      </c>
      <c r="E25" s="12" t="str">
        <f>IF(ISNUMBER(C25),C25*D25,"")</f>
        <v/>
      </c>
      <c r="F25" s="4" t="s">
        <v>86</v>
      </c>
      <c r="G25" s="4" t="s">
        <v>87</v>
      </c>
      <c r="H25" s="4"/>
    </row>
    <row r="26" spans="1:8" x14ac:dyDescent="0.25">
      <c r="A26" s="4" t="str">
        <f>IF(AND(B8="Проверить подбор",'Исходные данные'!J12="46-04-009-01"),A8,"")</f>
        <v/>
      </c>
      <c r="B26" s="4" t="str">
        <f>IF(AND(B8="Проверить подбор",'Исходные данные'!J12="46-04-009-01"),"46-04-009-01","")</f>
        <v/>
      </c>
      <c r="C26" s="4" t="str">
        <f>IF(AND(B8="Проверить подбор",'Исходные данные'!J12="46-04-009-01"),D8,"")</f>
        <v/>
      </c>
      <c r="D26" s="12" t="str">
        <f>IF(ISNUMBER(C26),'Выбор нормы'!$D$17,"")</f>
        <v/>
      </c>
      <c r="E26" s="12" t="str">
        <f>IF(ISNUMBER(C26),C26*D26,"")</f>
        <v/>
      </c>
      <c r="F26" s="4" t="s">
        <v>86</v>
      </c>
      <c r="G26" s="4" t="s">
        <v>87</v>
      </c>
      <c r="H26" s="4"/>
    </row>
    <row r="27" spans="1:8" x14ac:dyDescent="0.25">
      <c r="A27" s="4" t="str">
        <f>IF(AND(B9="Проверить подбор",'Исходные данные'!J13="46-04-009-01"),A9,"")</f>
        <v/>
      </c>
      <c r="B27" s="4" t="str">
        <f>IF(AND(B9="Проверить подбор",'Исходные данные'!J13="46-04-009-01"),"46-04-009-01","")</f>
        <v/>
      </c>
      <c r="C27" s="4" t="str">
        <f>IF(AND(B9="Проверить подбор",'Исходные данные'!J13="46-04-009-01"),D9,"")</f>
        <v/>
      </c>
      <c r="D27" s="12" t="str">
        <f>IF(ISNUMBER(C27),'Выбор нормы'!$D$17,"")</f>
        <v/>
      </c>
      <c r="E27" s="12" t="str">
        <f>IF(ISNUMBER(C27),C27*D27,"")</f>
        <v/>
      </c>
      <c r="F27" s="4" t="s">
        <v>86</v>
      </c>
      <c r="G27" s="4" t="s">
        <v>87</v>
      </c>
      <c r="H27" s="4"/>
    </row>
    <row r="28" spans="1:8" x14ac:dyDescent="0.25">
      <c r="A28" s="4" t="str">
        <f>IF(AND(B10="Проверить подбор",'Исходные данные'!J14="46-04-009-01"),A10,"")</f>
        <v/>
      </c>
      <c r="B28" s="4" t="str">
        <f>IF(AND(B10="Проверить подбор",'Исходные данные'!J14="46-04-009-01"),"46-04-009-01","")</f>
        <v/>
      </c>
      <c r="C28" s="4" t="str">
        <f>IF(AND(B10="Проверить подбор",'Исходные данные'!J14="46-04-009-01"),D10,"")</f>
        <v/>
      </c>
      <c r="D28" s="12" t="str">
        <f>IF(ISNUMBER(C28),'Выбор нормы'!$D$17,"")</f>
        <v/>
      </c>
      <c r="E28" s="12" t="str">
        <f>IF(ISNUMBER(C28),C28*D28,"")</f>
        <v/>
      </c>
      <c r="F28" s="4" t="s">
        <v>86</v>
      </c>
      <c r="G28" s="4" t="s">
        <v>87</v>
      </c>
      <c r="H28" s="4"/>
    </row>
    <row r="29" spans="1:8" x14ac:dyDescent="0.25">
      <c r="A29" s="4" t="str">
        <f>IF(AND(B11="Проверить подбор",'Исходные данные'!J15="46-04-009-01"),A11,"")</f>
        <v/>
      </c>
      <c r="B29" s="4" t="str">
        <f>IF(AND(B11="Проверить подбор",'Исходные данные'!J15="46-04-009-01"),"46-04-009-01","")</f>
        <v/>
      </c>
      <c r="C29" s="4" t="str">
        <f>IF(AND(B11="Проверить подбор",'Исходные данные'!J15="46-04-009-01"),D11,"")</f>
        <v/>
      </c>
      <c r="D29" s="12" t="str">
        <f>IF(ISNUMBER(C29),'Выбор нормы'!$D$17,"")</f>
        <v/>
      </c>
      <c r="E29" s="12" t="str">
        <f>IF(ISNUMBER(C29),C29*D29,"")</f>
        <v/>
      </c>
      <c r="F29" s="4" t="s">
        <v>86</v>
      </c>
      <c r="G29" s="4" t="s">
        <v>87</v>
      </c>
      <c r="H29" s="4"/>
    </row>
    <row r="30" spans="1:8" x14ac:dyDescent="0.25">
      <c r="A30" s="4" t="str">
        <f>IF(AND(B12="Проверить подбор",'Исходные данные'!J16="46-04-009-01"),A12,"")</f>
        <v/>
      </c>
      <c r="B30" s="4" t="str">
        <f>IF(AND(B12="Проверить подбор",'Исходные данные'!J16="46-04-009-01"),"46-04-009-01","")</f>
        <v/>
      </c>
      <c r="C30" s="4" t="str">
        <f>IF(AND(B12="Проверить подбор",'Исходные данные'!J16="46-04-009-01"),D12,"")</f>
        <v/>
      </c>
      <c r="D30" s="12" t="str">
        <f>IF(ISNUMBER(C30),'Выбор нормы'!$D$17,"")</f>
        <v/>
      </c>
      <c r="E30" s="12" t="str">
        <f>IF(ISNUMBER(C30),C30*D30,"")</f>
        <v/>
      </c>
      <c r="F30" s="4" t="s">
        <v>86</v>
      </c>
      <c r="G30" s="4" t="s">
        <v>87</v>
      </c>
      <c r="H30" s="4"/>
    </row>
    <row r="31" spans="1:8" x14ac:dyDescent="0.25">
      <c r="A31" s="4" t="str">
        <f>IF(AND(B13="Проверить подбор",'Исходные данные'!J17="46-04-009-01"),A13,"")</f>
        <v/>
      </c>
      <c r="B31" s="4" t="str">
        <f>IF(AND(B13="Проверить подбор",'Исходные данные'!J17="46-04-009-01"),"46-04-009-01","")</f>
        <v/>
      </c>
      <c r="C31" s="4" t="str">
        <f>IF(AND(B13="Проверить подбор",'Исходные данные'!J17="46-04-009-01"),D13,"")</f>
        <v/>
      </c>
      <c r="D31" s="12" t="str">
        <f>IF(ISNUMBER(C31),'Выбор нормы'!$D$17,"")</f>
        <v/>
      </c>
      <c r="E31" s="12" t="str">
        <f>IF(ISNUMBER(C31),C31*D31,"")</f>
        <v/>
      </c>
      <c r="F31" s="4" t="s">
        <v>86</v>
      </c>
      <c r="G31" s="4" t="s">
        <v>87</v>
      </c>
      <c r="H31" s="4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4"/>
      <c r="B33" s="4" t="s">
        <v>88</v>
      </c>
      <c r="C33" s="4"/>
      <c r="D33" s="4"/>
      <c r="E33" s="12" t="str">
        <f>IF(COUNT(E24:E31)=0,"",SUM(E24:E31))</f>
        <v/>
      </c>
      <c r="F33" s="4"/>
      <c r="G33" s="4"/>
      <c r="H33" s="4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ht="36" customHeight="1" spans="1:8" x14ac:dyDescent="0.25">
      <c r="A35" s="3" t="s">
        <v>89</v>
      </c>
      <c r="B35" s="3"/>
      <c r="C35" s="3"/>
      <c r="D35" s="3"/>
      <c r="E35" s="3"/>
      <c r="F35" s="3"/>
      <c r="G35" s="3"/>
      <c r="H35" s="3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</sheetData>
  <mergeCells count="6">
    <mergeCell ref="A3:H3"/>
    <mergeCell ref="A17:H17"/>
    <mergeCell ref="A18:H18"/>
    <mergeCell ref="A19:H19"/>
    <mergeCell ref="A21:H21"/>
    <mergeCell ref="A35:H35"/>
  </mergeCells>
  <conditionalFormatting sqref="B6:B13">
    <cfRule type="expression" dxfId="0" priority="1">
      <formula>AND(B6&lt;&gt;"",B6&lt;&gt;"Проверить подбор")</formula>
    </cfRule>
  </conditionalFormatting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7392C"/>
    <pageSetUpPr fitToPage="1"/>
  </sheetPr>
  <dimension ref="A1:C29"/>
  <sheetViews>
    <sheetView workbookViewId="0" showGridLines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42" customWidth="1"/>
    <col min="2" max="2" width="75" customWidth="1"/>
    <col min="3" max="3" width="32" customWidth="1"/>
  </cols>
  <sheetData>
    <row r="1" spans="1:3" x14ac:dyDescent="0.25">
      <c r="A1" s="1"/>
      <c r="B1" s="1"/>
      <c r="C1" s="1"/>
    </row>
    <row r="2" ht="32" customHeight="1" spans="1:3" x14ac:dyDescent="0.25">
      <c r="A2" s="2" t="s">
        <v>90</v>
      </c>
      <c r="B2" s="2"/>
      <c r="C2" s="2"/>
    </row>
    <row r="3" ht="36" customHeight="1" spans="1:3" x14ac:dyDescent="0.25">
      <c r="A3" s="3" t="s">
        <v>91</v>
      </c>
      <c r="B3" s="3"/>
      <c r="C3" s="3"/>
    </row>
    <row r="4" spans="1:3" x14ac:dyDescent="0.25">
      <c r="A4" s="1"/>
      <c r="B4" s="1"/>
      <c r="C4" s="1"/>
    </row>
    <row r="5" ht="54" customHeight="1" spans="1:3" x14ac:dyDescent="0.25">
      <c r="A5" s="7" t="s">
        <v>92</v>
      </c>
      <c r="B5" s="7" t="s">
        <v>93</v>
      </c>
      <c r="C5" s="7" t="s">
        <v>94</v>
      </c>
    </row>
    <row r="6" ht="40" customHeight="1" spans="1:3" x14ac:dyDescent="0.25">
      <c r="A6" s="4" t="s">
        <v>95</v>
      </c>
      <c r="B6" s="4" t="s">
        <v>96</v>
      </c>
      <c r="C6" s="8"/>
    </row>
    <row r="7" ht="40" customHeight="1" spans="1:3" x14ac:dyDescent="0.25">
      <c r="A7" s="4" t="s">
        <v>97</v>
      </c>
      <c r="B7" s="4" t="s">
        <v>98</v>
      </c>
      <c r="C7" s="8"/>
    </row>
    <row r="8" ht="40" customHeight="1" spans="1:3" x14ac:dyDescent="0.25">
      <c r="A8" s="4" t="s">
        <v>99</v>
      </c>
      <c r="B8" s="4" t="s">
        <v>100</v>
      </c>
      <c r="C8" s="8"/>
    </row>
    <row r="9" ht="40" customHeight="1" spans="1:3" x14ac:dyDescent="0.25">
      <c r="A9" s="4" t="s">
        <v>20</v>
      </c>
      <c r="B9" s="4" t="s">
        <v>101</v>
      </c>
      <c r="C9" s="8"/>
    </row>
    <row r="10" ht="40" customHeight="1" spans="1:3" x14ac:dyDescent="0.25">
      <c r="A10" s="4" t="s">
        <v>102</v>
      </c>
      <c r="B10" s="4" t="s">
        <v>103</v>
      </c>
      <c r="C10" s="8"/>
    </row>
    <row r="11" ht="40" customHeight="1" spans="1:3" x14ac:dyDescent="0.25">
      <c r="A11" s="4" t="s">
        <v>104</v>
      </c>
      <c r="B11" s="4" t="s">
        <v>105</v>
      </c>
      <c r="C11" s="8"/>
    </row>
    <row r="12" ht="40" customHeight="1" spans="1:3" x14ac:dyDescent="0.25">
      <c r="A12" s="4" t="s">
        <v>106</v>
      </c>
      <c r="B12" s="4" t="s">
        <v>107</v>
      </c>
      <c r="C12" s="8"/>
    </row>
    <row r="13" ht="40" customHeight="1" spans="1:3" x14ac:dyDescent="0.25">
      <c r="A13" s="4" t="s">
        <v>108</v>
      </c>
      <c r="B13" s="4" t="s">
        <v>109</v>
      </c>
      <c r="C13" s="8"/>
    </row>
    <row r="14" ht="40" customHeight="1" spans="1:3" x14ac:dyDescent="0.25">
      <c r="A14" s="4" t="s">
        <v>110</v>
      </c>
      <c r="B14" s="4" t="s">
        <v>111</v>
      </c>
      <c r="C14" s="8"/>
    </row>
    <row r="15" ht="40" customHeight="1" spans="1:3" x14ac:dyDescent="0.25">
      <c r="A15" s="4" t="s">
        <v>112</v>
      </c>
      <c r="B15" s="4" t="s">
        <v>113</v>
      </c>
      <c r="C15" s="8"/>
    </row>
    <row r="16" ht="40" customHeight="1" spans="1:3" x14ac:dyDescent="0.25">
      <c r="A16" s="4" t="s">
        <v>114</v>
      </c>
      <c r="B16" s="4" t="s">
        <v>115</v>
      </c>
      <c r="C16" s="8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ht="36" customHeight="1" spans="1:3" x14ac:dyDescent="0.25">
      <c r="A19" s="3" t="s">
        <v>116</v>
      </c>
      <c r="B19" s="3"/>
      <c r="C19" s="3"/>
    </row>
    <row r="20" spans="1:3" x14ac:dyDescent="0.25">
      <c r="A20" s="1"/>
      <c r="B20" s="1"/>
      <c r="C20" s="1"/>
    </row>
    <row r="21" ht="48" customHeight="1" spans="1:2" x14ac:dyDescent="0.25">
      <c r="A21" s="4" t="s">
        <v>117</v>
      </c>
      <c r="B21" s="4" t="s">
        <v>118</v>
      </c>
    </row>
    <row r="22" ht="48" customHeight="1" spans="1:2" x14ac:dyDescent="0.25">
      <c r="A22" s="4" t="s">
        <v>119</v>
      </c>
      <c r="B22" s="4" t="s">
        <v>120</v>
      </c>
    </row>
    <row r="23" ht="48" customHeight="1" spans="1:2" x14ac:dyDescent="0.25">
      <c r="A23" s="4" t="s">
        <v>121</v>
      </c>
      <c r="B23" s="4" t="s">
        <v>122</v>
      </c>
    </row>
    <row r="24" ht="48" customHeight="1" spans="1:2" x14ac:dyDescent="0.25">
      <c r="A24" s="4" t="s">
        <v>123</v>
      </c>
      <c r="B24" s="4" t="s">
        <v>124</v>
      </c>
    </row>
    <row r="25" ht="48" customHeight="1" spans="1:3" x14ac:dyDescent="0.25">
      <c r="A25" s="3" t="s">
        <v>125</v>
      </c>
      <c r="B25" s="3"/>
      <c r="C25" s="3"/>
    </row>
    <row r="26" spans="1:3" x14ac:dyDescent="0.25">
      <c r="A26" s="1"/>
      <c r="B26" s="1"/>
      <c r="C26" s="1"/>
    </row>
    <row r="27" ht="36" customHeight="1" spans="1:3" x14ac:dyDescent="0.25">
      <c r="A27" s="3" t="s">
        <v>126</v>
      </c>
      <c r="B27" s="3"/>
      <c r="C27" s="3"/>
    </row>
    <row r="28" spans="1:2" x14ac:dyDescent="0.25">
      <c r="A28" s="4" t="s">
        <v>127</v>
      </c>
      <c r="B28" s="4" t="s">
        <v>128</v>
      </c>
    </row>
    <row r="29" spans="1:3" x14ac:dyDescent="0.25">
      <c r="A29" s="1"/>
      <c r="B29" s="1"/>
      <c r="C29" s="1"/>
    </row>
  </sheetData>
  <mergeCells count="4">
    <mergeCell ref="A3:C3"/>
    <mergeCell ref="A19:C19"/>
    <mergeCell ref="A25:C25"/>
    <mergeCell ref="A27:C27"/>
  </mergeCells>
  <hyperlinks>
    <hyperlink ref="A25" r:id="rId1"/>
  </hyperlinks>
  <pageMargins left="0.25" right="0.25" top="0.4" bottom="0.4" header="0.2" footer="0.2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нормы</vt:lpstr>
      <vt:lpstr>Расчёт</vt:lpstr>
      <vt:lpstr>Проверка и 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