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водные" state="visible" r:id="rId4"/>
    <sheet sheetId="2" name="Выбор" state="visible" r:id="rId5"/>
    <sheet sheetId="3" name="Пример" state="visible" r:id="rId6"/>
    <sheet sheetId="4" name="Источники" state="visible" r:id="rId7"/>
  </sheets>
  <definedNames>
    <definedName name="_xlnm.Print_Area" localSheetId="0">'Вводные'!$A1:$C22</definedName>
    <definedName name="_xlnm.Print_Area" localSheetId="1">'Выбор'!$A1:$D19</definedName>
    <definedName name="_xlnm.Print_Area" localSheetId="2">'Пример'!$A1:$F21</definedName>
    <definedName name="_xlnm.Print_Area" localSheetId="3">'Источники'!$A1:$D13</definedName>
  </definedNames>
  <calcPr calcId="171027" fullCalcOnLoad="1"/>
</workbook>
</file>

<file path=xl/sharedStrings.xml><?xml version="1.0" encoding="utf-8"?>
<sst xmlns="http://schemas.openxmlformats.org/spreadsheetml/2006/main" count="151" uniqueCount="130">
  <si>
    <t>Бетонный пол: проверка объёмов</t>
  </si>
  <si>
    <t>Исходные данные</t>
  </si>
  <si>
    <t>Значение</t>
  </si>
  <si>
    <t>Указания</t>
  </si>
  <si>
    <t>Объект</t>
  </si>
  <si>
    <t>Укажите объект</t>
  </si>
  <si>
    <t>Проект / ВОР</t>
  </si>
  <si>
    <t>Укажите документ и номер строки</t>
  </si>
  <si>
    <t>Дата ВОР</t>
  </si>
  <si>
    <t>Заполните дату исходного документа</t>
  </si>
  <si>
    <t>Назначение слоя</t>
  </si>
  <si>
    <t>Покрытие или бетонный пол методом вакуумирования</t>
  </si>
  <si>
    <t>Технология</t>
  </si>
  <si>
    <t>Выберите «Покрытие» или «Вакуумирование»</t>
  </si>
  <si>
    <t>База / редакция</t>
  </si>
  <si>
    <t>ГЭСН ФСНБ-2022; дополнение уточнить</t>
  </si>
  <si>
    <t>Перед применением подтвердите выпуск</t>
  </si>
  <si>
    <t>Площадь, м²</t>
  </si>
  <si>
    <t>Площадь выбранного участка</t>
  </si>
  <si>
    <t>Проектная толщина, мм</t>
  </si>
  <si>
    <t>Толщина по проекту</t>
  </si>
  <si>
    <t>Базовая толщина покрытия, мм</t>
  </si>
  <si>
    <t>Для пары 11-01-015-01 и 11-01-015-02</t>
  </si>
  <si>
    <t>Шаг добавки покрытия, мм</t>
  </si>
  <si>
    <t>Для вакуумирования добавка не применяется</t>
  </si>
  <si>
    <t>Класс / марка бетона</t>
  </si>
  <si>
    <t>По проектной спецификации</t>
  </si>
  <si>
    <t>Армирование</t>
  </si>
  <si>
    <t>Укажите отдельную строку, если предусмотрено</t>
  </si>
  <si>
    <t>Финиш и швы</t>
  </si>
  <si>
    <t>Проверьте состав и отдельные операции</t>
  </si>
  <si>
    <t>Материалы и источник количества</t>
  </si>
  <si>
    <t>Сверьте бетон, упрочнитель, герметик с официальным составом</t>
  </si>
  <si>
    <t>Проверил сметчик</t>
  </si>
  <si>
    <t>Заполняет проверяющий</t>
  </si>
  <si>
    <t>Жёлтые поля заполняются пользователем. Расчёт доступен на листе «Пример».</t>
  </si>
  <si>
    <t>Материалы требуют уточнения: отсутствие ресурса в карточке не подтверждает его отсутствие в официальной норме.</t>
  </si>
  <si>
    <t>Выбор нормы по назначению слоя</t>
  </si>
  <si>
    <t>Условие</t>
  </si>
  <si>
    <t>ГЭСН</t>
  </si>
  <si>
    <t>Измеритель</t>
  </si>
  <si>
    <t>Состав и границы</t>
  </si>
  <si>
    <t>Бетонный подстилающий слой</t>
  </si>
  <si>
    <t>11-01-002-09</t>
  </si>
  <si>
    <t>м³</t>
  </si>
  <si>
    <t>Планировка, укладка и уплотнение, швы, уход</t>
  </si>
  <si>
    <t>Бетонное покрытие 30 мм</t>
  </si>
  <si>
    <t>11-01-015-01</t>
  </si>
  <si>
    <t>100 м²</t>
  </si>
  <si>
    <t>Подготовка, покрытие, уход</t>
  </si>
  <si>
    <t>Изменение толщины покрытия</t>
  </si>
  <si>
    <t>11-01-015-02</t>
  </si>
  <si>
    <t>Добавка или исключение на каждые 5 мм</t>
  </si>
  <si>
    <t>Вакуумирование, 100 мм</t>
  </si>
  <si>
    <t>11-01-014-01</t>
  </si>
  <si>
    <t>Укладка, вакуумирование, затирка</t>
  </si>
  <si>
    <t>Вакуумирование, 150 мм</t>
  </si>
  <si>
    <t>11-01-014-02</t>
  </si>
  <si>
    <t>Вакуумирование, 200 мм</t>
  </si>
  <si>
    <t>11-01-014-03</t>
  </si>
  <si>
    <t>Вакуумирование, 250 мм</t>
  </si>
  <si>
    <t>11-01-014-04</t>
  </si>
  <si>
    <t>Вакуумирование на гранитном щебне, 100 мм</t>
  </si>
  <si>
    <t>11-01-014-05</t>
  </si>
  <si>
    <t>Специальный вариант; автоматический расчёт его не выбирает</t>
  </si>
  <si>
    <t>Топпинговое покрытие</t>
  </si>
  <si>
    <t>11-01-055-01</t>
  </si>
  <si>
    <t>Упрочнение, уход, нарезка и герметизация швов</t>
  </si>
  <si>
    <t>Шлифовка по проекту</t>
  </si>
  <si>
    <t>11-01-015-07</t>
  </si>
  <si>
    <t>Проверьте отличие от затирки</t>
  </si>
  <si>
    <t>Швы при вакуумировании</t>
  </si>
  <si>
    <t>11-01-044-01</t>
  </si>
  <si>
    <t>100 м</t>
  </si>
  <si>
    <t>Не повторяйте швы, учтённые другой нормой</t>
  </si>
  <si>
    <t>Арматура подстилающего слоя</t>
  </si>
  <si>
    <t>06-03-004-14</t>
  </si>
  <si>
    <t>т</t>
  </si>
  <si>
    <t>Установка арматуры по проектной массе</t>
  </si>
  <si>
    <t>Сетка в стяжке</t>
  </si>
  <si>
    <t>11-01-060-01</t>
  </si>
  <si>
    <t>Укладка сетки и фиксаторы; другая конструкция</t>
  </si>
  <si>
    <t>Стяжку проверяют на странице /podbor/styazhka-pola/. Топпинг добавляют к выбранному бетонному слою.</t>
  </si>
  <si>
    <t>Пересчёт в измеритель нормы</t>
  </si>
  <si>
    <t>Толщина, мм</t>
  </si>
  <si>
    <t>Кратность добавки</t>
  </si>
  <si>
    <t>Геометрический объём, м³</t>
  </si>
  <si>
    <t>Проверка исходных данных</t>
  </si>
  <si>
    <t>Операция</t>
  </si>
  <si>
    <t>По площади</t>
  </si>
  <si>
    <t>Объём в смете</t>
  </si>
  <si>
    <t>Правило</t>
  </si>
  <si>
    <t>Основная операция</t>
  </si>
  <si>
    <t>Основная площадь / 100; толщину проверить по норме</t>
  </si>
  <si>
    <t>Количество умножено на шаги; повторную кратность не ставить</t>
  </si>
  <si>
    <t>Вакуумирование: добавка 11-01-015-02 не применяется. При иной толщине норму уточняют, без интерполяции.</t>
  </si>
  <si>
    <t>Отрицательный объём добавки означает проверку исключения толщины по условиям нормы. Разноимённые операции не суммируются.</t>
  </si>
  <si>
    <t>Материалы требуют уточнения: геометрический объём не является нормативным расходом бетонной смеси и не включает потери.</t>
  </si>
  <si>
    <t>Проверьте класс бетона, армирование, упрочнитель, герметик и отдельные швы. Цены и подписи заказчика не предусмотрены.</t>
  </si>
  <si>
    <t>Основания выбора и источники</t>
  </si>
  <si>
    <t>Источник</t>
  </si>
  <si>
    <t>Данные</t>
  </si>
  <si>
    <t>Ссылка / основание</t>
  </si>
  <si>
    <t>Статус</t>
  </si>
  <si>
    <t>ГЭСН ФСНБ-2022, сборник 11</t>
  </si>
  <si>
    <t>Шифры, измерители и состав работ</t>
  </si>
  <si>
    <t>Проверенные карточки Сметрикс</t>
  </si>
  <si>
    <t>Номер дополнения требует подтверждения</t>
  </si>
  <si>
    <t>ГЭСН 11-01-015-01 и 11-01-015-02</t>
  </si>
  <si>
    <t>Бетонное покрытие: 30 мм и шаг 5 мм</t>
  </si>
  <si>
    <t>/spravochnik/gesn-2022/11-01-015/</t>
  </si>
  <si>
    <t>Не применять добавку к вакуумированию</t>
  </si>
  <si>
    <t>ГЭСН 11-01-014</t>
  </si>
  <si>
    <t>Вакуумирование: 100, 150, 200, 250 мм</t>
  </si>
  <si>
    <t>/spravochnik/gesn-2022/11-01-014/</t>
  </si>
  <si>
    <t>Гранитный щебень 100 мм проверяют отдельно</t>
  </si>
  <si>
    <t>Главгосэкспертиза, 19.02.2026</t>
  </si>
  <si>
    <t>17-й пакет, приказ № 91/пр от 17.02.2026</t>
  </si>
  <si>
    <t>https://edu.gge.ru/news/3-186-novykh-i-aktualizirovannykh-smetnykh-norm/</t>
  </si>
  <si>
    <t>Подтверждает выпуск изменений, не редакцию карточек</t>
  </si>
  <si>
    <t>Главгосэкспертиза, 18.05.2026</t>
  </si>
  <si>
    <t>18-й пакет, приказ № 301/пр от 15.05.2026</t>
  </si>
  <si>
    <t>https://edu.gge.ru/news/ocherednye-dopolneniya-i-izmeneniya-k-fsnb-2022/</t>
  </si>
  <si>
    <t>Начало действия 25.05.2026</t>
  </si>
  <si>
    <t>Учебные исходные данные</t>
  </si>
  <si>
    <t>600 м²; вакуумирование, толщина 200 мм</t>
  </si>
  <si>
    <t>Статья «Бетонные полы: какую расценку выбрать в смете»</t>
  </si>
  <si>
    <t>Площадь учебная, толщина соответствует норме</t>
  </si>
  <si>
    <t>Дата проверки: 05.10.2026. Карточки не объявлены последней редакцией; полный состав ресурсов требуется сверить.</t>
  </si>
  <si>
    <t>Расчёт выполняется по выбранной операции. Метод стоимости, регион и период определяют после проверки ресурсов.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</si>
</sst>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4" x14ac:knownFonts="1">
    <font>
      <color theme="1"/>
      <family val="2"/>
      <scheme val="minor"/>
      <sz val="11"/>
      <name val="Calibri"/>
    </font>
    <font>
      <b/>
      <color rgb="563D31"/>
      <sz val="14"/>
      <name val="Arial"/>
    </font>
    <font>
      <b/>
      <color rgb="FFFFFF"/>
      <sz val="10"/>
      <name val="Arial"/>
    </font>
    <font>
      <color rgb="292420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563D31"/>
      </patternFill>
    </fill>
    <fill>
      <patternFill patternType="solid">
        <fgColor rgb="FF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3" borderId="0" xfId="0" applyFill="1"/>
    <xf numFmtId="164" fontId="0" fillId="3" borderId="0" xfId="0" applyNumberFormat="1" applyFill="1"/>
    <xf numFmtId="0" fontId="3" fillId="3" borderId="0" xfId="0" applyFont="1" applyFill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2" fontId="3" fillId="0" borderId="0" xfId="0" applyNumberFormat="1" applyFont="1" applyAlignment="1">
      <alignment horizontal="left" vertical="center" wrapText="1"/>
    </xf>
    <xf numFmtId="2" fontId="3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1">
    <dxf>
      <font>
        <color rgb="9C2920"/>
      </font>
      <fill>
        <patternFill patternType="solid">
          <fgColor rgb="FCE4D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2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46" customWidth="1"/>
    <col min="3" max="3" width="58" customWidth="1"/>
  </cols>
  <sheetData>
    <row r="2" ht="28" customHeight="1" spans="1:1" x14ac:dyDescent="0.25">
      <c r="A2" s="1" t="s">
        <v>0</v>
      </c>
    </row>
    <row r="4" ht="30" customHeight="1" spans="1:3" x14ac:dyDescent="0.25">
      <c r="A4" s="2" t="s">
        <v>1</v>
      </c>
      <c r="B4" s="2" t="s">
        <v>2</v>
      </c>
      <c r="C4" s="2" t="s">
        <v>3</v>
      </c>
    </row>
    <row r="5" ht="34" customHeight="1" spans="1:3" x14ac:dyDescent="0.25">
      <c r="A5" s="3" t="s">
        <v>4</v>
      </c>
      <c r="B5" s="4"/>
      <c r="C5" s="3" t="s">
        <v>5</v>
      </c>
    </row>
    <row r="6" ht="34" customHeight="1" spans="1:3" x14ac:dyDescent="0.25">
      <c r="A6" s="3" t="s">
        <v>6</v>
      </c>
      <c r="B6" s="4"/>
      <c r="C6" s="3" t="s">
        <v>7</v>
      </c>
    </row>
    <row r="7" ht="34" customHeight="1" spans="1:3" x14ac:dyDescent="0.25">
      <c r="A7" s="3" t="s">
        <v>8</v>
      </c>
      <c r="B7" s="5"/>
      <c r="C7" s="3" t="s">
        <v>9</v>
      </c>
    </row>
    <row r="8" ht="34" customHeight="1" spans="1:3" x14ac:dyDescent="0.25">
      <c r="A8" s="3" t="s">
        <v>10</v>
      </c>
      <c r="B8" s="4"/>
      <c r="C8" s="3" t="s">
        <v>11</v>
      </c>
    </row>
    <row r="9" ht="34" customHeight="1" spans="1:3" x14ac:dyDescent="0.25">
      <c r="A9" s="3" t="s">
        <v>12</v>
      </c>
      <c r="B9" s="4"/>
      <c r="C9" s="3" t="s">
        <v>13</v>
      </c>
    </row>
    <row r="10" ht="34" customHeight="1" spans="1:3" x14ac:dyDescent="0.25">
      <c r="A10" s="3" t="s">
        <v>14</v>
      </c>
      <c r="B10" s="6" t="s">
        <v>15</v>
      </c>
      <c r="C10" s="3" t="s">
        <v>16</v>
      </c>
    </row>
    <row r="11" ht="34" customHeight="1" spans="1:3" x14ac:dyDescent="0.25">
      <c r="A11" s="3" t="s">
        <v>17</v>
      </c>
      <c r="B11" s="4"/>
      <c r="C11" s="3" t="s">
        <v>18</v>
      </c>
    </row>
    <row r="12" ht="34" customHeight="1" spans="1:3" x14ac:dyDescent="0.25">
      <c r="A12" s="3" t="s">
        <v>19</v>
      </c>
      <c r="B12" s="4"/>
      <c r="C12" s="3" t="s">
        <v>20</v>
      </c>
    </row>
    <row r="13" ht="34" customHeight="1" spans="1:3" x14ac:dyDescent="0.25">
      <c r="A13" s="3" t="s">
        <v>21</v>
      </c>
      <c r="B13" s="7">
        <v>30</v>
      </c>
      <c r="C13" s="3" t="s">
        <v>22</v>
      </c>
    </row>
    <row r="14" ht="34" customHeight="1" spans="1:3" x14ac:dyDescent="0.25">
      <c r="A14" s="3" t="s">
        <v>23</v>
      </c>
      <c r="B14" s="7">
        <v>5</v>
      </c>
      <c r="C14" s="3" t="s">
        <v>24</v>
      </c>
    </row>
    <row r="15" ht="46" customHeight="1" spans="1:3" x14ac:dyDescent="0.25">
      <c r="A15" s="3" t="s">
        <v>25</v>
      </c>
      <c r="B15" s="4"/>
      <c r="C15" s="3" t="s">
        <v>26</v>
      </c>
    </row>
    <row r="16" ht="34" customHeight="1" spans="1:3" x14ac:dyDescent="0.25">
      <c r="A16" s="3" t="s">
        <v>27</v>
      </c>
      <c r="B16" s="4"/>
      <c r="C16" s="3" t="s">
        <v>28</v>
      </c>
    </row>
    <row r="17" ht="34" customHeight="1" spans="1:3" x14ac:dyDescent="0.25">
      <c r="A17" s="3" t="s">
        <v>29</v>
      </c>
      <c r="B17" s="4"/>
      <c r="C17" s="3" t="s">
        <v>30</v>
      </c>
    </row>
    <row r="18" ht="46" customHeight="1" spans="1:3" x14ac:dyDescent="0.25">
      <c r="A18" s="3" t="s">
        <v>31</v>
      </c>
      <c r="B18" s="4"/>
      <c r="C18" s="3" t="s">
        <v>32</v>
      </c>
    </row>
    <row r="19" ht="34" customHeight="1" spans="1:3" x14ac:dyDescent="0.25">
      <c r="A19" s="3" t="s">
        <v>33</v>
      </c>
      <c r="B19" s="4"/>
      <c r="C19" s="3" t="s">
        <v>34</v>
      </c>
    </row>
    <row r="21" ht="34" customHeight="1" spans="1:3" x14ac:dyDescent="0.25">
      <c r="A21" s="3" t="s">
        <v>35</v>
      </c>
      <c r="B21" s="3"/>
      <c r="C21" s="3"/>
    </row>
    <row r="22" ht="44" customHeight="1" spans="1:3" x14ac:dyDescent="0.25">
      <c r="A22" s="3" t="s">
        <v>36</v>
      </c>
      <c r="B22" s="3"/>
      <c r="C22" s="3"/>
    </row>
  </sheetData>
  <mergeCells count="2">
    <mergeCell ref="A21:C21"/>
    <mergeCell ref="A22:C22"/>
  </mergeCells>
  <dataValidations count="2">
    <dataValidation type="decimal" operator="greaterThan" allowBlank="1" showErrorMessage="1" error="Введите положительное число" sqref="B11:B12">
      <formula1>0</formula1>
    </dataValidation>
    <dataValidation type="list" allowBlank="1" showErrorMessage="1" error="Выберите технологию из списка" sqref="B9">
      <formula1>"Покрытие,Вакуумирование"</formula1>
    </dataValidation>
  </dataValidations>
  <pageMargins left="0.25" right="0.25" top="0.35" bottom="0.35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9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24" customWidth="1"/>
    <col min="3" max="3" width="14" customWidth="1"/>
    <col min="4" max="4" width="58" customWidth="1"/>
  </cols>
  <sheetData>
    <row r="2" ht="28" customHeight="1" spans="1:1" x14ac:dyDescent="0.25">
      <c r="A2" s="1" t="s">
        <v>37</v>
      </c>
    </row>
    <row r="4" ht="30" customHeight="1" spans="1:4" x14ac:dyDescent="0.25">
      <c r="A4" s="2" t="s">
        <v>38</v>
      </c>
      <c r="B4" s="2" t="s">
        <v>39</v>
      </c>
      <c r="C4" s="2" t="s">
        <v>40</v>
      </c>
      <c r="D4" s="2" t="s">
        <v>41</v>
      </c>
    </row>
    <row r="5" ht="42" customHeight="1" spans="1:4" x14ac:dyDescent="0.25">
      <c r="A5" s="3" t="s">
        <v>42</v>
      </c>
      <c r="B5" s="3" t="s">
        <v>43</v>
      </c>
      <c r="C5" s="3" t="s">
        <v>44</v>
      </c>
      <c r="D5" s="3" t="s">
        <v>45</v>
      </c>
    </row>
    <row r="6" ht="42" customHeight="1" spans="1:4" x14ac:dyDescent="0.25">
      <c r="A6" s="3" t="s">
        <v>46</v>
      </c>
      <c r="B6" s="3" t="s">
        <v>47</v>
      </c>
      <c r="C6" s="3" t="s">
        <v>48</v>
      </c>
      <c r="D6" s="3" t="s">
        <v>49</v>
      </c>
    </row>
    <row r="7" ht="42" customHeight="1" spans="1:4" x14ac:dyDescent="0.25">
      <c r="A7" s="3" t="s">
        <v>50</v>
      </c>
      <c r="B7" s="3" t="s">
        <v>51</v>
      </c>
      <c r="C7" s="3" t="s">
        <v>48</v>
      </c>
      <c r="D7" s="3" t="s">
        <v>52</v>
      </c>
    </row>
    <row r="8" ht="42" customHeight="1" spans="1:4" x14ac:dyDescent="0.25">
      <c r="A8" s="3" t="s">
        <v>53</v>
      </c>
      <c r="B8" s="3" t="s">
        <v>54</v>
      </c>
      <c r="C8" s="3" t="s">
        <v>48</v>
      </c>
      <c r="D8" s="3" t="s">
        <v>55</v>
      </c>
    </row>
    <row r="9" ht="42" customHeight="1" spans="1:4" x14ac:dyDescent="0.25">
      <c r="A9" s="3" t="s">
        <v>56</v>
      </c>
      <c r="B9" s="3" t="s">
        <v>57</v>
      </c>
      <c r="C9" s="3" t="s">
        <v>48</v>
      </c>
      <c r="D9" s="3" t="s">
        <v>55</v>
      </c>
    </row>
    <row r="10" ht="42" customHeight="1" spans="1:4" x14ac:dyDescent="0.25">
      <c r="A10" s="3" t="s">
        <v>58</v>
      </c>
      <c r="B10" s="3" t="s">
        <v>59</v>
      </c>
      <c r="C10" s="3" t="s">
        <v>48</v>
      </c>
      <c r="D10" s="3" t="s">
        <v>55</v>
      </c>
    </row>
    <row r="11" ht="42" customHeight="1" spans="1:4" x14ac:dyDescent="0.25">
      <c r="A11" s="3" t="s">
        <v>60</v>
      </c>
      <c r="B11" s="3" t="s">
        <v>61</v>
      </c>
      <c r="C11" s="3" t="s">
        <v>48</v>
      </c>
      <c r="D11" s="3" t="s">
        <v>55</v>
      </c>
    </row>
    <row r="12" ht="42" customHeight="1" spans="1:4" x14ac:dyDescent="0.25">
      <c r="A12" s="3" t="s">
        <v>62</v>
      </c>
      <c r="B12" s="3" t="s">
        <v>63</v>
      </c>
      <c r="C12" s="3" t="s">
        <v>48</v>
      </c>
      <c r="D12" s="3" t="s">
        <v>64</v>
      </c>
    </row>
    <row r="13" ht="42" customHeight="1" spans="1:4" x14ac:dyDescent="0.25">
      <c r="A13" s="3" t="s">
        <v>65</v>
      </c>
      <c r="B13" s="3" t="s">
        <v>66</v>
      </c>
      <c r="C13" s="3" t="s">
        <v>48</v>
      </c>
      <c r="D13" s="3" t="s">
        <v>67</v>
      </c>
    </row>
    <row r="14" ht="42" customHeight="1" spans="1:4" x14ac:dyDescent="0.25">
      <c r="A14" s="3" t="s">
        <v>68</v>
      </c>
      <c r="B14" s="3" t="s">
        <v>69</v>
      </c>
      <c r="C14" s="3" t="s">
        <v>48</v>
      </c>
      <c r="D14" s="3" t="s">
        <v>70</v>
      </c>
    </row>
    <row r="15" ht="42" customHeight="1" spans="1:4" x14ac:dyDescent="0.25">
      <c r="A15" s="3" t="s">
        <v>71</v>
      </c>
      <c r="B15" s="3" t="s">
        <v>72</v>
      </c>
      <c r="C15" s="3" t="s">
        <v>73</v>
      </c>
      <c r="D15" s="3" t="s">
        <v>74</v>
      </c>
    </row>
    <row r="16" ht="42" customHeight="1" spans="1:4" x14ac:dyDescent="0.25">
      <c r="A16" s="3" t="s">
        <v>75</v>
      </c>
      <c r="B16" s="3" t="s">
        <v>76</v>
      </c>
      <c r="C16" s="3" t="s">
        <v>77</v>
      </c>
      <c r="D16" s="3" t="s">
        <v>78</v>
      </c>
    </row>
    <row r="17" ht="42" customHeight="1" spans="1:4" x14ac:dyDescent="0.25">
      <c r="A17" s="3" t="s">
        <v>79</v>
      </c>
      <c r="B17" s="3" t="s">
        <v>80</v>
      </c>
      <c r="C17" s="3" t="s">
        <v>48</v>
      </c>
      <c r="D17" s="3" t="s">
        <v>81</v>
      </c>
    </row>
    <row r="19" ht="36" customHeight="1" spans="1:4" x14ac:dyDescent="0.25">
      <c r="A19" s="3" t="s">
        <v>82</v>
      </c>
      <c r="B19" s="3"/>
      <c r="C19" s="3"/>
      <c r="D19" s="3"/>
    </row>
  </sheetData>
  <mergeCells count="1">
    <mergeCell ref="A19:D19"/>
  </mergeCells>
  <pageMargins left="0.25" right="0.25" top="0.35" bottom="0.35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1"/>
  <sheetViews>
    <sheetView workbookViewId="0" showGridLines="0"/>
  </sheetViews>
  <sheetFormatPr defaultRowHeight="15" outlineLevelRow="0" outlineLevelCol="0" x14ac:dyDescent="55"/>
  <cols>
    <col min="1" max="1" width="36" customWidth="1"/>
    <col min="2" max="2" width="24" customWidth="1"/>
    <col min="3" max="3" width="14" customWidth="1"/>
    <col min="4" max="5" width="18" customWidth="1"/>
    <col min="6" max="6" width="55" customWidth="1"/>
  </cols>
  <sheetData>
    <row r="2" ht="28" customHeight="1" spans="1:1" x14ac:dyDescent="0.25">
      <c r="A2" s="1" t="s">
        <v>83</v>
      </c>
    </row>
    <row r="4" ht="32" customHeight="1" spans="1:2" x14ac:dyDescent="0.25">
      <c r="A4" s="3" t="s">
        <v>12</v>
      </c>
      <c r="B4" s="8" t="str">
        <f>IF('Вводные'!B9="","",'Вводные'!B9)</f>
        <v/>
      </c>
    </row>
    <row r="5" ht="32" customHeight="1" spans="1:2" x14ac:dyDescent="0.25">
      <c r="A5" s="3" t="s">
        <v>17</v>
      </c>
      <c r="B5" s="9" t="str">
        <f>IF('Вводные'!B11="","",'Вводные'!B11)</f>
        <v/>
      </c>
    </row>
    <row r="6" ht="32" customHeight="1" spans="1:2" x14ac:dyDescent="0.25">
      <c r="A6" s="3" t="s">
        <v>84</v>
      </c>
      <c r="B6" s="9" t="str">
        <f>IF('Вводные'!B12="","",'Вводные'!B12)</f>
        <v/>
      </c>
    </row>
    <row r="7" ht="32" customHeight="1" spans="1:2" x14ac:dyDescent="0.25">
      <c r="A7" s="3" t="s">
        <v>21</v>
      </c>
      <c r="B7" s="9">
        <f>'Вводные'!B13</f>
        <v>30</v>
      </c>
    </row>
    <row r="8" ht="32" customHeight="1" spans="1:2" x14ac:dyDescent="0.25">
      <c r="A8" s="3" t="s">
        <v>23</v>
      </c>
      <c r="B8" s="9">
        <f>'Вводные'!B14</f>
        <v>5</v>
      </c>
    </row>
    <row r="9" ht="32" customHeight="1" spans="1:2" x14ac:dyDescent="0.25">
      <c r="A9" s="3" t="s">
        <v>85</v>
      </c>
      <c r="B9" s="9" t="str">
        <f>IF(OR(B4&lt;&gt;"Покрытие",NOT(ISNUMBER(B5)),NOT(ISNUMBER(B6))),"",IF(MOD(ABS(B6-B7),B8)&lt;&gt;0,"Уточнить шаг",(B6-B7)/B8))</f>
        <v/>
      </c>
    </row>
    <row r="10" ht="32" customHeight="1" spans="1:2" x14ac:dyDescent="0.25">
      <c r="A10" s="3" t="s">
        <v>86</v>
      </c>
      <c r="B10" s="9" t="str">
        <f>IF(OR(NOT(ISNUMBER(B5)),NOT(ISNUMBER(B6))),"",B5*B6/1000)</f>
        <v/>
      </c>
    </row>
    <row r="11" ht="44" customHeight="1" spans="1:6" x14ac:dyDescent="0.25">
      <c r="A11" s="3" t="s">
        <v>87</v>
      </c>
      <c r="B11" s="8" t="str">
        <f>IF(OR(B4="",NOT(ISNUMBER(B5)),NOT(ISNUMBER(B6))),"Заполните технологию, площадь и толщину",IF(B4="Покрытие",IF(MOD(ABS(B6-B7),B8)&lt;&gt;0,"Уточните применение нормы: неполный шаг 5 мм",IF(B6&lt;B7,"Проверьте условия исключения толщины","Проверьте материалы и состав")),IF(B4="Вакуумирование",IF(OR(B6=100,B6=150,B6=200,B6=250),"Проверьте технологию, материалы и состав","Уточните норму: такой толщины нет в вариантах"),"Уточните технологию")))</f>
        <v>Заполните технологию, площадь и толщину</v>
      </c>
      <c r="C11" s="8"/>
      <c r="D11" s="8"/>
      <c r="E11" s="8"/>
      <c r="F11" s="8"/>
    </row>
    <row r="13" ht="30" customHeight="1" spans="1:6" x14ac:dyDescent="0.25">
      <c r="A13" s="2" t="s">
        <v>88</v>
      </c>
      <c r="B13" s="2" t="s">
        <v>39</v>
      </c>
      <c r="C13" s="2" t="s">
        <v>40</v>
      </c>
      <c r="D13" s="2" t="s">
        <v>89</v>
      </c>
      <c r="E13" s="2" t="s">
        <v>90</v>
      </c>
      <c r="F13" s="2" t="s">
        <v>91</v>
      </c>
    </row>
    <row r="14" ht="48" customHeight="1" spans="1:6" x14ac:dyDescent="0.25">
      <c r="A14" s="3" t="s">
        <v>92</v>
      </c>
      <c r="B14" s="8" t="str">
        <f>IF(B4="Покрытие","11-01-015-01",IF(B4="Вакуумирование",IF(B6=100,"11-01-014-01",IF(B6=150,"11-01-014-02",IF(B6=200,"11-01-014-03",IF(B6=250,"11-01-014-04","Уточнить")))),""))</f>
        <v/>
      </c>
      <c r="C14" s="3" t="s">
        <v>48</v>
      </c>
      <c r="D14" s="9" t="str">
        <f>IF(B5="","",B5/100)</f>
        <v/>
      </c>
      <c r="E14" s="9" t="str">
        <f>IF(OR(B14="",B14="Уточнить",NOT(ISNUMBER(D14))),"",D14)</f>
        <v/>
      </c>
      <c r="F14" s="3" t="s">
        <v>93</v>
      </c>
    </row>
    <row r="15" ht="48" customHeight="1" spans="1:6" x14ac:dyDescent="0.25">
      <c r="A15" s="3" t="s">
        <v>50</v>
      </c>
      <c r="B15" s="8" t="str">
        <f>IF(B4="Покрытие","11-01-015-02","")</f>
        <v/>
      </c>
      <c r="C15" s="3" t="s">
        <v>48</v>
      </c>
      <c r="D15" s="9" t="str">
        <f>IF(B4="Покрытие",D14,"")</f>
        <v/>
      </c>
      <c r="E15" s="9" t="str">
        <f>IF(OR(B4&lt;&gt;"Покрытие",NOT(ISNUMBER(B9)),NOT(ISNUMBER(D14))),"",D14*B9)</f>
        <v/>
      </c>
      <c r="F15" s="3" t="s">
        <v>94</v>
      </c>
    </row>
    <row r="17" ht="34" customHeight="1" spans="1:6" x14ac:dyDescent="0.25">
      <c r="A17" s="3" t="s">
        <v>95</v>
      </c>
      <c r="B17" s="3"/>
      <c r="C17" s="3"/>
      <c r="D17" s="3"/>
      <c r="E17" s="3"/>
      <c r="F17" s="3"/>
    </row>
    <row r="18" ht="34" customHeight="1" spans="1:6" x14ac:dyDescent="0.25">
      <c r="A18" s="3" t="s">
        <v>96</v>
      </c>
      <c r="B18" s="3"/>
      <c r="C18" s="3"/>
      <c r="D18" s="3"/>
      <c r="E18" s="3"/>
      <c r="F18" s="3"/>
    </row>
    <row r="20" ht="34" customHeight="1" spans="1:6" x14ac:dyDescent="0.25">
      <c r="A20" s="3" t="s">
        <v>97</v>
      </c>
      <c r="B20" s="3"/>
      <c r="C20" s="3"/>
      <c r="D20" s="3"/>
      <c r="E20" s="3"/>
      <c r="F20" s="3"/>
    </row>
    <row r="21" ht="34" customHeight="1" spans="1:6" x14ac:dyDescent="0.25">
      <c r="A21" s="3" t="s">
        <v>98</v>
      </c>
      <c r="B21" s="3"/>
      <c r="C21" s="3"/>
      <c r="D21" s="3"/>
      <c r="E21" s="3"/>
      <c r="F21" s="3"/>
    </row>
  </sheetData>
  <mergeCells count="5">
    <mergeCell ref="B11:F11"/>
    <mergeCell ref="A17:F17"/>
    <mergeCell ref="A18:F18"/>
    <mergeCell ref="A20:F20"/>
    <mergeCell ref="A21:F21"/>
  </mergeCells>
  <conditionalFormatting sqref="B11:F11">
    <cfRule type="expression" dxfId="0" priority="1">
      <formula>OR(LEFT($B$11,8)="Уточните",LEFT($B$11,9)="Заполните")</formula>
    </cfRule>
  </conditionalFormatting>
  <pageMargins left="0.25" right="0.25" top="0.35" bottom="0.35" header="0.2" footer="0.2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3"/>
  <sheetViews>
    <sheetView workbookViewId="0" showGridLines="0"/>
  </sheetViews>
  <sheetFormatPr defaultRowHeight="15" outlineLevelRow="0" outlineLevelCol="0" x14ac:dyDescent="55"/>
  <cols>
    <col min="1" max="1" width="35" customWidth="1"/>
    <col min="2" max="2" width="46" customWidth="1"/>
    <col min="3" max="3" width="66" customWidth="1"/>
    <col min="4" max="4" width="48" customWidth="1"/>
  </cols>
  <sheetData>
    <row r="2" ht="28" customHeight="1" spans="1:1" x14ac:dyDescent="0.25">
      <c r="A2" s="1" t="s">
        <v>99</v>
      </c>
    </row>
    <row r="4" ht="30" customHeight="1" spans="1:4" x14ac:dyDescent="0.25">
      <c r="A4" s="2" t="s">
        <v>100</v>
      </c>
      <c r="B4" s="2" t="s">
        <v>101</v>
      </c>
      <c r="C4" s="2" t="s">
        <v>102</v>
      </c>
      <c r="D4" s="2" t="s">
        <v>103</v>
      </c>
    </row>
    <row r="5" ht="62" customHeight="1" spans="1:4" x14ac:dyDescent="0.25">
      <c r="A5" s="3" t="s">
        <v>104</v>
      </c>
      <c r="B5" s="3" t="s">
        <v>105</v>
      </c>
      <c r="C5" s="3" t="s">
        <v>106</v>
      </c>
      <c r="D5" s="3" t="s">
        <v>107</v>
      </c>
    </row>
    <row r="6" ht="62" customHeight="1" spans="1:4" x14ac:dyDescent="0.25">
      <c r="A6" s="3" t="s">
        <v>108</v>
      </c>
      <c r="B6" s="3" t="s">
        <v>109</v>
      </c>
      <c r="C6" s="3" t="s">
        <v>110</v>
      </c>
      <c r="D6" s="3" t="s">
        <v>111</v>
      </c>
    </row>
    <row r="7" ht="62" customHeight="1" spans="1:4" x14ac:dyDescent="0.25">
      <c r="A7" s="3" t="s">
        <v>112</v>
      </c>
      <c r="B7" s="3" t="s">
        <v>113</v>
      </c>
      <c r="C7" s="3" t="s">
        <v>114</v>
      </c>
      <c r="D7" s="3" t="s">
        <v>115</v>
      </c>
    </row>
    <row r="8" ht="62" customHeight="1" spans="1:4" x14ac:dyDescent="0.25">
      <c r="A8" s="3" t="s">
        <v>116</v>
      </c>
      <c r="B8" s="3" t="s">
        <v>117</v>
      </c>
      <c r="C8" s="3" t="s">
        <v>118</v>
      </c>
      <c r="D8" s="3" t="s">
        <v>119</v>
      </c>
    </row>
    <row r="9" ht="62" customHeight="1" spans="1:4" x14ac:dyDescent="0.25">
      <c r="A9" s="3" t="s">
        <v>120</v>
      </c>
      <c r="B9" s="3" t="s">
        <v>121</v>
      </c>
      <c r="C9" s="3" t="s">
        <v>122</v>
      </c>
      <c r="D9" s="3" t="s">
        <v>123</v>
      </c>
    </row>
    <row r="10" ht="62" customHeight="1" spans="1:4" x14ac:dyDescent="0.25">
      <c r="A10" s="3" t="s">
        <v>124</v>
      </c>
      <c r="B10" s="3" t="s">
        <v>125</v>
      </c>
      <c r="C10" s="3" t="s">
        <v>126</v>
      </c>
      <c r="D10" s="3" t="s">
        <v>127</v>
      </c>
    </row>
    <row r="12" ht="40" customHeight="1" spans="1:4" x14ac:dyDescent="0.25">
      <c r="A12" s="3" t="s">
        <v>128</v>
      </c>
      <c r="B12" s="3"/>
      <c r="C12" s="3"/>
      <c r="D12" s="3"/>
    </row>
    <row r="13" ht="40" customHeight="1" spans="1:4" x14ac:dyDescent="0.25">
      <c r="A13" s="3" t="s">
        <v>129</v>
      </c>
      <c r="B13" s="3"/>
      <c r="C13" s="3"/>
      <c r="D13" s="3"/>
    </row>
  </sheetData>
  <mergeCells count="2">
    <mergeCell ref="A12:D12"/>
    <mergeCell ref="A13:D13"/>
  </mergeCells>
  <pageMargins left="0.25" right="0.25" top="0.35" bottom="0.35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Вводные</vt:lpstr>
      <vt:lpstr>Выбор</vt:lpstr>
      <vt:lpstr>Пример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2026-10-05T15:50:04Z</dcterms:modified>
</cp:coreProperties>
</file>